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'Einzelergebnisse'!$B$7:$Q$71</definedName>
    <definedName name="_xlnm._FilterDatabase" localSheetId="9" hidden="1">'Einzelstatistik'!$B$7:$Z$24</definedName>
    <definedName name="_xlnm._FilterDatabase" localSheetId="8" hidden="1">'Einzelstatistik_pro_Clubkampf'!$B$7:$W$41</definedName>
    <definedName name="_xlnm._FilterDatabase" localSheetId="5" hidden="1">'Mannschaftsspiele'!$B$7:$T$13</definedName>
    <definedName name="_xlnm._FilterDatabase" localSheetId="6" hidden="1">'Mannschaftsstatistik_Gesamt'!$B$7:$AD$12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'Einzelergebnisse'!$S$8:$S$71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'Mannschaftsspiele'!$V$8:$V$13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'Einzelergebnisse'!$T$8:$T$71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'Mannschaftsspiele'!$W$8:$W$13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'Einzelergebnisse'!$U$8:$U$71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'Mannschaftsspiele'!$X$8:$X$13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'Einzelergebnisse'!$E$8:$E$71</definedName>
    <definedName name="Mannschaft_Einzelergebnisse2" localSheetId="2">#REF!</definedName>
    <definedName name="Mannschaft_Einzelergebnisse2">'Einzelergebnisse'!$G$8:$G$71</definedName>
    <definedName name="Mannschaft_Mannschaftsspiele1" localSheetId="2">#REF!</definedName>
    <definedName name="Mannschaft_Mannschaftsspiele1">'Mannschaftsspiele'!$F$8:$F$13</definedName>
    <definedName name="Mannschaft_Mannschaftsspiele2" localSheetId="2">#REF!</definedName>
    <definedName name="Mannschaft_Mannschaftsspiele2">'Mannschaftsspiele'!$H$8:$H$13</definedName>
    <definedName name="Namen_Einzelergebnisse" localSheetId="2">#REF!</definedName>
    <definedName name="Namen_Einzelergebnisse">'Einzelergebnisse'!$K$8:$K$71</definedName>
    <definedName name="Namen_Einzelergebnisse1" localSheetId="2">#REF!</definedName>
    <definedName name="Namen_Einzelergebnisse1">'Einzelergebnisse'!$K$8:$K$71</definedName>
    <definedName name="Namen_Einzelergebnisse2" localSheetId="2">#REF!</definedName>
    <definedName name="Namen_Einzelergebnisse2">'Einzelergebnisse'!$M$8:$M$71</definedName>
    <definedName name="Nummer_Einzelergebnisse" localSheetId="2">#REF!</definedName>
    <definedName name="Nummer_Einzelergebnisse">'Einzelergebnisse'!$B$8:$B$71</definedName>
    <definedName name="Punkte1_Mannschaftsspiele" localSheetId="2">#REF!</definedName>
    <definedName name="Punkte1_Mannschaftsspiele">'Mannschaftsspiele'!$L$8:$L$13</definedName>
    <definedName name="Punkte2_Mannschaftsspiele" localSheetId="2">#REF!</definedName>
    <definedName name="Punkte2_Mannschaftsspiele">'Mannschaftsspiele'!$N$8:$N$13</definedName>
    <definedName name="Sasion_Einzelergebnisse" localSheetId="2">#REF!</definedName>
    <definedName name="Sasion_Einzelergebnisse">'Einzelergebnisse'!$I$8:$I$71</definedName>
    <definedName name="Sasion_Mannschaftsspiele" localSheetId="2">#REF!</definedName>
    <definedName name="Sasion_Mannschaftsspiele">'Mannschaftsspiele'!$I$8:$I$13</definedName>
    <definedName name="Tabelle1_einzel_club" localSheetId="2">#REF!</definedName>
    <definedName name="Tabelle1_einzel_club">'Einzelstatistik_pro_Clubkampf'!$B$8:$W$41</definedName>
    <definedName name="Tabelle1_einzel_gesamt" localSheetId="9">'Einzelstatistik'!$B$8:$T$24</definedName>
    <definedName name="Tabelle1_einzel_gesamt" localSheetId="6">'Mannschaftsstatistik_Gesamt'!$B$8:$V$12</definedName>
    <definedName name="Tabelle1_einzel_gesamt">#REF!</definedName>
    <definedName name="Tabelle1_einzel_saison" localSheetId="2">#REF!</definedName>
    <definedName name="Tabelle1_einzel_saison">'Einzelstatistik'!$B$8:$Z$24</definedName>
    <definedName name="Tabelle1_einzel_sasion" localSheetId="2">#REF!</definedName>
    <definedName name="Tabelle1_einzel_sasion">'Einzelstatistik'!$B$8:$Z$24</definedName>
    <definedName name="Tabelle1_Einzelergebnisse" localSheetId="2">#REF!</definedName>
    <definedName name="Tabelle1_Einzelergebnisse">'Einzelergebnisse'!$B$8:$Q$71</definedName>
    <definedName name="Tabelle1_mannschaft" localSheetId="2">#REF!</definedName>
    <definedName name="Tabelle1_mannschaft">'Mannschaftsspiele'!$B$8:$T$13</definedName>
    <definedName name="Tabelle1_mannschaft_gesamt" localSheetId="2">#REF!</definedName>
    <definedName name="Tabelle1_mannschaft_gesamt">'Mannschaftsstatistik_Gesamt'!$B$8:$AD$12</definedName>
    <definedName name="Tabelle1_mannschaft_saison">#REF!</definedName>
    <definedName name="Tore1_Einzelergebnisse" localSheetId="2">#REF!</definedName>
    <definedName name="Tore1_Einzelergebnisse">'Einzelergebnisse'!$O$8:$O$71</definedName>
    <definedName name="Tore1_Mannschaftsspiele" localSheetId="2">#REF!</definedName>
    <definedName name="Tore1_Mannschaftsspiele">'Mannschaftsspiele'!$P$8:$P$13</definedName>
    <definedName name="Tore2_Einzelergebnisse" localSheetId="2">#REF!</definedName>
    <definedName name="Tore2_Einzelergebnisse">'Einzelergebnisse'!$Q$8:$Q$71</definedName>
    <definedName name="Tore2_Mannschaftsspiele" localSheetId="2">#REF!</definedName>
    <definedName name="Tore2_Mannschaftsspiele">'Mannschaftsspiele'!$R$8:$R$13</definedName>
  </definedNames>
  <calcPr fullCalcOnLoad="1"/>
</workbook>
</file>

<file path=xl/sharedStrings.xml><?xml version="1.0" encoding="utf-8"?>
<sst xmlns="http://schemas.openxmlformats.org/spreadsheetml/2006/main" count="1480" uniqueCount="132">
  <si>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</si>
  <si>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</si>
  <si>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</si>
  <si>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</si>
  <si>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</si>
  <si>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</si>
  <si>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</si>
  <si>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</si>
  <si>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</si>
  <si>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</si>
  <si>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</si>
  <si>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</si>
  <si>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</si>
  <si>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</si>
  <si>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</si>
  <si>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</si>
  <si>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</si>
  <si>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</si>
  <si>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</si>
  <si>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</si>
  <si>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</si>
  <si>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</si>
  <si>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</si>
  <si>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</si>
  <si>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</si>
  <si>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</si>
  <si>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</si>
  <si>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</si>
  <si>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</si>
  <si>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</si>
  <si>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</si>
  <si>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</si>
  <si>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</si>
  <si>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</si>
  <si>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</si>
  <si>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</si>
  <si>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</si>
  <si>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</si>
  <si>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</si>
  <si>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</si>
  <si>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</si>
  <si>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</si>
  <si>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</si>
  <si>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</si>
  <si>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</si>
  <si>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DTKV Sektion NORD</t>
  </si>
  <si>
    <t>Staffelleiter VL NORD</t>
  </si>
  <si>
    <t>Arndt Schotmann</t>
  </si>
  <si>
    <t>August-Reuter-Str- 4</t>
  </si>
  <si>
    <t>31073 Delligsen</t>
  </si>
  <si>
    <t>Tel.: (05187) 30 37 134</t>
  </si>
  <si>
    <t>Mobil: 0171/ 689 35 52</t>
  </si>
  <si>
    <t>aschotmann@aol.com</t>
  </si>
  <si>
    <t>Sektionsleiter NORD</t>
  </si>
  <si>
    <t>Christoph Ihme</t>
  </si>
  <si>
    <t>Bönnier Str. 33</t>
  </si>
  <si>
    <t>31167 Bockenem</t>
  </si>
  <si>
    <t>Tel.: (05067) 9 10 60</t>
  </si>
  <si>
    <t>sektionsleiternord@web.de</t>
  </si>
  <si>
    <t>Adressen und Kadermeldungen Verbandsliga Nord 2018/19</t>
  </si>
  <si>
    <t>Delligser SC</t>
  </si>
  <si>
    <t>Delligser SC III</t>
  </si>
  <si>
    <t>Arndt Svhotmann</t>
  </si>
  <si>
    <t>August-Reuter-Str. 4</t>
  </si>
  <si>
    <t>0171-6893552</t>
  </si>
  <si>
    <t>GOLTE, Markus</t>
  </si>
  <si>
    <t>SLUZALEK, Ralf</t>
  </si>
  <si>
    <t>GÜNTHER, Danny</t>
  </si>
  <si>
    <t>LIPS, Manuela</t>
  </si>
  <si>
    <t>LINNEMANN, Sven</t>
  </si>
  <si>
    <t>SG Cuxhaven/Selsingen</t>
  </si>
  <si>
    <t>Jens Kruse</t>
  </si>
  <si>
    <t>Ulmenweg 13</t>
  </si>
  <si>
    <t>27474 Cuxhaven</t>
  </si>
  <si>
    <t>KRAGE, Marcus</t>
  </si>
  <si>
    <t>FERREIRA, Marcos</t>
  </si>
  <si>
    <t>LÜHMANN, Frerk</t>
  </si>
  <si>
    <t>KRUSE, Jens</t>
  </si>
  <si>
    <t>FITSCHEN, Stefan</t>
  </si>
  <si>
    <t>04721-65133</t>
  </si>
  <si>
    <t>jens-kruse@freenet.de</t>
  </si>
  <si>
    <t>05187-3037134</t>
  </si>
  <si>
    <t>TFC Alemannia Neumünster II</t>
  </si>
  <si>
    <t>Andreas Sander</t>
  </si>
  <si>
    <t>Gerhard-Marcks.Str. 6</t>
  </si>
  <si>
    <t>24539 Neumünster</t>
  </si>
  <si>
    <t>04321-21915</t>
  </si>
  <si>
    <t>as-422115@versanet.de</t>
  </si>
  <si>
    <t>BRÜDEGAM, Daniel</t>
  </si>
  <si>
    <t>MANNKE, André</t>
  </si>
  <si>
    <t>PAUL, Aaron</t>
  </si>
  <si>
    <t>SANDER. Andreas</t>
  </si>
  <si>
    <t>TKG Husum Nord</t>
  </si>
  <si>
    <t>Fabio de Nicolo</t>
  </si>
  <si>
    <t>Osterende 37</t>
  </si>
  <si>
    <t>25813 Husum</t>
  </si>
  <si>
    <t>04841-8038434</t>
  </si>
  <si>
    <t>0162-9804663</t>
  </si>
  <si>
    <t>deniculo@freenet.de</t>
  </si>
  <si>
    <t>de NICOLO, Fabio</t>
  </si>
  <si>
    <t>SCHULZ, Lars</t>
  </si>
  <si>
    <t>SIBBERSEN, Fabrice</t>
  </si>
  <si>
    <t>JENSEN, Lasse</t>
  </si>
  <si>
    <t>PETERMANN, Robin</t>
  </si>
  <si>
    <t>KTI, Barzan</t>
  </si>
  <si>
    <t>RIZGAN ILYAS, Rayan</t>
  </si>
  <si>
    <t>Verbandsliga Nord 2018/19</t>
  </si>
  <si>
    <t>Spielplan Verbandsliga Nord 2018/19</t>
  </si>
  <si>
    <t>1. Runde - Spiele vom 15.09.2018 bis 31.10.2018</t>
  </si>
  <si>
    <t>Heimmannschaft</t>
  </si>
  <si>
    <t>Gastmannschaft</t>
  </si>
  <si>
    <t>2. Runde - Spiele vom 01.11.2018 bis 30.03.2019</t>
  </si>
  <si>
    <t>21:11</t>
  </si>
  <si>
    <t>59:47</t>
  </si>
  <si>
    <t>nn1</t>
  </si>
  <si>
    <t>nn2</t>
  </si>
  <si>
    <t>nn3</t>
  </si>
  <si>
    <t>nn4</t>
  </si>
  <si>
    <t>nn9</t>
  </si>
  <si>
    <t>nn10</t>
  </si>
  <si>
    <t>nn11</t>
  </si>
  <si>
    <t>nn12</t>
  </si>
  <si>
    <t>P_löschen</t>
  </si>
  <si>
    <t>M_löschen</t>
  </si>
  <si>
    <t>19:13</t>
  </si>
  <si>
    <t>57:49</t>
  </si>
  <si>
    <t>13:19</t>
  </si>
  <si>
    <t>47:63</t>
  </si>
  <si>
    <t>20:10</t>
  </si>
  <si>
    <t>69:45</t>
  </si>
  <si>
    <t>20:10 69:45</t>
  </si>
  <si>
    <t>10:20 45:69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</si>
</sst>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48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0" fontId="14" fillId="0" borderId="12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7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3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/>
      <protection/>
    </xf>
    <xf numFmtId="0" fontId="14" fillId="0" borderId="12" xfId="54" applyFont="1" applyBorder="1">
      <alignment/>
      <protection/>
    </xf>
    <xf numFmtId="0" fontId="14" fillId="0" borderId="12" xfId="54" applyFont="1" applyBorder="1" applyAlignment="1">
      <alignment horizontal="left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14" fillId="0" borderId="13" xfId="54" applyFont="1" applyBorder="1" applyAlignment="1">
      <alignment horizontal="center" vertical="center"/>
      <protection/>
    </xf>
    <xf numFmtId="0" fontId="14" fillId="0" borderId="0" xfId="54" applyFont="1">
      <alignment/>
      <protection/>
    </xf>
    <xf numFmtId="0" fontId="14" fillId="0" borderId="11" xfId="54" applyFont="1" applyBorder="1">
      <alignment/>
      <protection/>
    </xf>
    <xf numFmtId="0" fontId="14" fillId="0" borderId="12" xfId="54" applyFont="1" applyBorder="1" applyAlignment="1">
      <alignment horizontal="center"/>
      <protection/>
    </xf>
    <xf numFmtId="0" fontId="10" fillId="0" borderId="0" xfId="54" applyFont="1">
      <alignment/>
      <protection/>
    </xf>
    <xf numFmtId="0" fontId="7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6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4" fillId="0" borderId="0" xfId="54" applyFont="1" applyBorder="1" applyAlignment="1">
      <alignment horizontal="center" vertical="center"/>
      <protection/>
    </xf>
    <xf numFmtId="0" fontId="5" fillId="0" borderId="0" xfId="54" applyFont="1">
      <alignment/>
      <protection/>
    </xf>
    <xf numFmtId="16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49" fontId="20" fillId="0" borderId="0" xfId="56" applyNumberFormat="1" applyAlignment="1">
      <alignment horizontal="center"/>
      <protection/>
    </xf>
    <xf numFmtId="0" fontId="24" fillId="0" borderId="0" xfId="56" applyFont="1" applyAlignment="1">
      <alignment horizontal="center" vertical="center" wrapText="1"/>
      <protection/>
    </xf>
    <xf numFmtId="0" fontId="25" fillId="0" borderId="0" xfId="56" applyFont="1">
      <alignment/>
      <protection/>
    </xf>
    <xf numFmtId="164" fontId="14" fillId="0" borderId="12" xfId="54" applyNumberFormat="1" applyFont="1" applyBorder="1" applyAlignment="1">
      <alignment horizontal="center"/>
      <protection/>
    </xf>
    <xf numFmtId="164" fontId="0" fillId="0" borderId="16" xfId="54" applyNumberFormat="1" applyFont="1" applyBorder="1">
      <alignment/>
      <protection/>
    </xf>
    <xf numFmtId="164" fontId="14" fillId="0" borderId="11" xfId="54" applyNumberFormat="1" applyFont="1" applyBorder="1" applyAlignment="1">
      <alignment horizontal="center"/>
      <protection/>
    </xf>
    <xf numFmtId="164" fontId="14" fillId="0" borderId="12" xfId="54" applyNumberFormat="1" applyFont="1" applyBorder="1">
      <alignment/>
      <protection/>
    </xf>
    <xf numFmtId="164" fontId="0" fillId="0" borderId="14" xfId="54" applyNumberFormat="1" applyFont="1" applyBorder="1">
      <alignment/>
      <protection/>
    </xf>
    <xf numFmtId="164" fontId="14" fillId="0" borderId="13" xfId="54" applyNumberFormat="1" applyFont="1" applyBorder="1">
      <alignment/>
      <protection/>
    </xf>
    <xf numFmtId="164" fontId="0" fillId="0" borderId="15" xfId="54" applyNumberFormat="1" applyFont="1" applyBorder="1">
      <alignment/>
      <protection/>
    </xf>
    <xf numFmtId="0" fontId="0" fillId="0" borderId="17" xfId="0" applyBorder="1" applyAlignment="1">
      <alignment/>
    </xf>
    <xf numFmtId="0" fontId="27" fillId="0" borderId="18" xfId="0" applyFont="1" applyBorder="1" applyAlignment="1">
      <alignment horizontal="centerContinuous" vertical="center"/>
    </xf>
    <xf numFmtId="0" fontId="28" fillId="0" borderId="19" xfId="0" applyFont="1" applyBorder="1" applyAlignment="1">
      <alignment horizontal="centerContinuous"/>
    </xf>
    <xf numFmtId="0" fontId="0" fillId="0" borderId="20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1" xfId="0" applyFont="1" applyBorder="1" applyAlignment="1">
      <alignment horizontal="centerContinuous"/>
    </xf>
    <xf numFmtId="0" fontId="28" fillId="0" borderId="20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28" fillId="0" borderId="2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28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26" fillId="0" borderId="0" xfId="47" applyBorder="1" applyAlignment="1" applyProtection="1">
      <alignment horizontal="centerContinuous"/>
      <protection/>
    </xf>
    <xf numFmtId="0" fontId="9" fillId="0" borderId="22" xfId="0" applyFont="1" applyBorder="1" applyAlignment="1">
      <alignment horizontal="center"/>
    </xf>
    <xf numFmtId="0" fontId="26" fillId="0" borderId="23" xfId="47" applyBorder="1" applyAlignment="1" applyProtection="1">
      <alignment horizontal="centerContinuous"/>
      <protection/>
    </xf>
    <xf numFmtId="0" fontId="9" fillId="0" borderId="24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2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2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8" fillId="0" borderId="25" xfId="0" applyFont="1" applyBorder="1" applyAlignment="1">
      <alignment/>
    </xf>
    <xf numFmtId="0" fontId="8" fillId="33" borderId="26" xfId="0" applyFont="1" applyFill="1" applyBorder="1" applyAlignment="1">
      <alignment/>
    </xf>
    <xf numFmtId="0" fontId="8" fillId="0" borderId="27" xfId="0" applyFont="1" applyBorder="1" applyAlignment="1">
      <alignment/>
    </xf>
    <xf numFmtId="0" fontId="31" fillId="34" borderId="28" xfId="0" applyNumberFormat="1" applyFont="1" applyFill="1" applyBorder="1" applyAlignment="1" applyProtection="1">
      <alignment vertical="center"/>
      <protection locked="0"/>
    </xf>
    <xf numFmtId="0" fontId="9" fillId="33" borderId="29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32" fillId="34" borderId="28" xfId="0" applyNumberFormat="1" applyFont="1" applyFill="1" applyBorder="1" applyAlignment="1" applyProtection="1">
      <alignment vertical="center"/>
      <protection locked="0"/>
    </xf>
    <xf numFmtId="0" fontId="32" fillId="34" borderId="30" xfId="0" applyNumberFormat="1" applyFont="1" applyFill="1" applyBorder="1" applyAlignment="1" applyProtection="1">
      <alignment vertical="center"/>
      <protection locked="0"/>
    </xf>
    <xf numFmtId="0" fontId="9" fillId="33" borderId="31" xfId="0" applyNumberFormat="1" applyFont="1" applyFill="1" applyBorder="1" applyAlignment="1" applyProtection="1">
      <alignment vertical="center"/>
      <protection locked="0"/>
    </xf>
    <xf numFmtId="0" fontId="9" fillId="33" borderId="32" xfId="0" applyNumberFormat="1" applyFont="1" applyFill="1" applyBorder="1" applyAlignment="1" applyProtection="1">
      <alignment vertical="center"/>
      <protection locked="0"/>
    </xf>
    <xf numFmtId="0" fontId="9" fillId="33" borderId="29" xfId="0" applyFont="1" applyFill="1" applyBorder="1" applyAlignment="1">
      <alignment vertical="center"/>
    </xf>
    <xf numFmtId="0" fontId="9" fillId="33" borderId="3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0" fontId="18" fillId="0" borderId="22" xfId="46" applyBorder="1" applyAlignment="1" applyProtection="1">
      <alignment horizontal="center"/>
      <protection/>
    </xf>
    <xf numFmtId="0" fontId="18" fillId="0" borderId="23" xfId="46" applyBorder="1" applyAlignment="1" applyProtection="1">
      <alignment horizontal="center"/>
      <protection/>
    </xf>
    <xf numFmtId="0" fontId="18" fillId="0" borderId="24" xfId="46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3">
      <alignment/>
      <protection/>
    </xf>
    <xf numFmtId="0" fontId="0" fillId="33" borderId="0" xfId="53" applyFill="1">
      <alignment/>
      <protection/>
    </xf>
    <xf numFmtId="0" fontId="0" fillId="0" borderId="0" xfId="53" applyAlignment="1">
      <alignment/>
      <protection/>
    </xf>
    <xf numFmtId="0" fontId="0" fillId="33" borderId="0" xfId="53" applyFill="1" applyProtection="1">
      <alignment/>
      <protection/>
    </xf>
    <xf numFmtId="0" fontId="0" fillId="33" borderId="0" xfId="53" applyFill="1" applyBorder="1" applyAlignment="1" applyProtection="1">
      <alignment horizontal="center"/>
      <protection/>
    </xf>
    <xf numFmtId="0" fontId="0" fillId="33" borderId="0" xfId="53" applyFill="1" applyAlignment="1" applyProtection="1">
      <alignment/>
      <protection/>
    </xf>
    <xf numFmtId="0" fontId="0" fillId="0" borderId="0" xfId="53" applyBorder="1">
      <alignment/>
      <protection/>
    </xf>
    <xf numFmtId="0" fontId="0" fillId="33" borderId="0" xfId="53" applyFill="1" applyBorder="1" applyProtection="1">
      <alignment/>
      <protection/>
    </xf>
    <xf numFmtId="0" fontId="0" fillId="33" borderId="0" xfId="53" applyFill="1" applyBorder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0" fillId="0" borderId="0" xfId="53" applyAlignment="1">
      <alignment vertical="center"/>
      <protection/>
    </xf>
    <xf numFmtId="0" fontId="0" fillId="33" borderId="0" xfId="53" applyFill="1" applyAlignment="1" applyProtection="1">
      <alignment vertical="center"/>
      <protection/>
    </xf>
    <xf numFmtId="0" fontId="3" fillId="33" borderId="12" xfId="53" applyFont="1" applyFill="1" applyBorder="1" applyAlignment="1" applyProtection="1">
      <alignment horizontal="center" vertical="center"/>
      <protection/>
    </xf>
    <xf numFmtId="0" fontId="3" fillId="33" borderId="13" xfId="53" applyFont="1" applyFill="1" applyBorder="1" applyAlignment="1" applyProtection="1">
      <alignment horizontal="center" vertical="center"/>
      <protection/>
    </xf>
    <xf numFmtId="0" fontId="3" fillId="33" borderId="11" xfId="53" applyFont="1" applyFill="1" applyBorder="1" applyAlignment="1" applyProtection="1">
      <alignment horizontal="center" vertical="center"/>
      <protection/>
    </xf>
    <xf numFmtId="0" fontId="0" fillId="33" borderId="12" xfId="53" applyFill="1" applyBorder="1" applyAlignment="1" applyProtection="1">
      <alignment horizontal="center" vertical="center"/>
      <protection/>
    </xf>
    <xf numFmtId="0" fontId="0" fillId="33" borderId="0" xfId="53" applyFill="1" applyBorder="1" applyAlignment="1" applyProtection="1">
      <alignment horizontal="center" vertical="center"/>
      <protection/>
    </xf>
    <xf numFmtId="0" fontId="0" fillId="33" borderId="13" xfId="53" applyFill="1" applyBorder="1" applyAlignment="1" applyProtection="1">
      <alignment vertical="center"/>
      <protection/>
    </xf>
    <xf numFmtId="0" fontId="0" fillId="33" borderId="12" xfId="53" applyFill="1" applyBorder="1" applyAlignment="1" applyProtection="1">
      <alignment vertical="center"/>
      <protection/>
    </xf>
    <xf numFmtId="0" fontId="2" fillId="33" borderId="13" xfId="53" applyFont="1" applyFill="1" applyBorder="1" applyAlignment="1" applyProtection="1">
      <alignment horizontal="left" vertical="center"/>
      <protection/>
    </xf>
    <xf numFmtId="0" fontId="2" fillId="33" borderId="12" xfId="53" applyFont="1" applyFill="1" applyBorder="1" applyAlignment="1" applyProtection="1">
      <alignment horizontal="left" vertical="center"/>
      <protection/>
    </xf>
    <xf numFmtId="0" fontId="2" fillId="33" borderId="11" xfId="53" applyFont="1" applyFill="1" applyBorder="1" applyAlignment="1" applyProtection="1">
      <alignment horizontal="left" vertical="center"/>
      <protection/>
    </xf>
    <xf numFmtId="0" fontId="0" fillId="33" borderId="11" xfId="53" applyFont="1" applyFill="1" applyBorder="1" applyAlignment="1" applyProtection="1">
      <alignment horizontal="left"/>
      <protection/>
    </xf>
    <xf numFmtId="0" fontId="2" fillId="33" borderId="12" xfId="53" applyFont="1" applyFill="1" applyBorder="1" applyAlignment="1" applyProtection="1">
      <alignment horizontal="center" vertical="center"/>
      <protection/>
    </xf>
    <xf numFmtId="0" fontId="0" fillId="33" borderId="11" xfId="53" applyFont="1" applyFill="1" applyBorder="1" applyAlignment="1" applyProtection="1">
      <alignment horizontal="left" vertical="center"/>
      <protection/>
    </xf>
    <xf numFmtId="0" fontId="0" fillId="33" borderId="13" xfId="53" applyFill="1" applyBorder="1" applyAlignment="1" applyProtection="1">
      <alignment horizontal="center" vertical="center"/>
      <protection/>
    </xf>
    <xf numFmtId="0" fontId="0" fillId="33" borderId="11" xfId="53" applyFill="1" applyBorder="1" applyAlignment="1" applyProtection="1">
      <alignment horizontal="center" vertical="center"/>
      <protection/>
    </xf>
    <xf numFmtId="0" fontId="4" fillId="33" borderId="10" xfId="53" applyFont="1" applyFill="1" applyBorder="1" applyAlignment="1" applyProtection="1">
      <alignment horizontal="left"/>
      <protection/>
    </xf>
    <xf numFmtId="0" fontId="4" fillId="33" borderId="10" xfId="53" applyFont="1" applyFill="1" applyBorder="1" applyAlignment="1" applyProtection="1">
      <alignment horizontal="right"/>
      <protection/>
    </xf>
    <xf numFmtId="0" fontId="0" fillId="33" borderId="0" xfId="53" applyFill="1" applyAlignment="1" applyProtection="1">
      <alignment horizontal="center"/>
      <protection/>
    </xf>
    <xf numFmtId="0" fontId="0" fillId="33" borderId="10" xfId="53" applyFill="1" applyBorder="1" applyAlignment="1" applyProtection="1">
      <alignment horizontal="left"/>
      <protection/>
    </xf>
    <xf numFmtId="0" fontId="0" fillId="33" borderId="0" xfId="53" applyFont="1" applyFill="1" applyAlignment="1" applyProtection="1">
      <alignment/>
      <protection/>
    </xf>
    <xf numFmtId="0" fontId="0" fillId="35" borderId="0" xfId="53" applyFill="1" applyProtection="1">
      <alignment/>
      <protection/>
    </xf>
    <xf numFmtId="0" fontId="0" fillId="35" borderId="0" xfId="53" applyFill="1" applyAlignment="1" applyProtection="1">
      <alignment/>
      <protection/>
    </xf>
    <xf numFmtId="0" fontId="0" fillId="35" borderId="0" xfId="53" applyFill="1" applyBorder="1" applyAlignment="1" applyProtection="1">
      <alignment/>
      <protection/>
    </xf>
    <xf numFmtId="0" fontId="0" fillId="35" borderId="0" xfId="53" applyFill="1" applyBorder="1" applyProtection="1">
      <alignment/>
      <protection/>
    </xf>
    <xf numFmtId="0" fontId="0" fillId="35" borderId="10" xfId="53" applyFill="1" applyBorder="1" applyAlignment="1" applyProtection="1">
      <alignment/>
      <protection/>
    </xf>
    <xf numFmtId="0" fontId="0" fillId="35" borderId="10" xfId="53" applyFill="1" applyBorder="1" applyProtection="1">
      <alignment/>
      <protection/>
    </xf>
    <xf numFmtId="0" fontId="0" fillId="35" borderId="0" xfId="53" applyFill="1" applyBorder="1" applyAlignment="1" applyProtection="1">
      <alignment horizontal="left"/>
      <protection/>
    </xf>
    <xf numFmtId="0" fontId="0" fillId="35" borderId="0" xfId="53" applyFont="1" applyFill="1" applyProtection="1">
      <alignment/>
      <protection/>
    </xf>
    <xf numFmtId="0" fontId="0" fillId="35" borderId="0" xfId="53" applyFont="1" applyFill="1" applyAlignment="1" applyProtection="1">
      <alignment/>
      <protection/>
    </xf>
    <xf numFmtId="0" fontId="15" fillId="35" borderId="0" xfId="53" applyFont="1" applyFill="1" applyBorder="1" applyProtection="1">
      <alignment/>
      <protection/>
    </xf>
    <xf numFmtId="0" fontId="2" fillId="0" borderId="0" xfId="53" applyFont="1" applyAlignment="1">
      <alignment horizontal="center" vertical="center"/>
      <protection/>
    </xf>
    <xf numFmtId="0" fontId="2" fillId="35" borderId="0" xfId="53" applyFont="1" applyFill="1" applyAlignment="1" applyProtection="1">
      <alignment horizontal="center" vertical="center"/>
      <protection/>
    </xf>
    <xf numFmtId="0" fontId="2" fillId="35" borderId="0" xfId="53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 vertical="center"/>
      <protection/>
    </xf>
    <xf numFmtId="0" fontId="0" fillId="35" borderId="0" xfId="53" applyFill="1" applyBorder="1" applyAlignment="1" applyProtection="1">
      <alignment horizontal="center"/>
      <protection/>
    </xf>
    <xf numFmtId="0" fontId="0" fillId="35" borderId="0" xfId="53" applyFill="1" applyAlignment="1" applyProtection="1">
      <alignment horizontal="center"/>
      <protection/>
    </xf>
    <xf numFmtId="0" fontId="2" fillId="35" borderId="0" xfId="53" applyFont="1" applyFill="1" applyBorder="1" applyAlignment="1" applyProtection="1">
      <alignment horizontal="left"/>
      <protection/>
    </xf>
    <xf numFmtId="0" fontId="0" fillId="35" borderId="10" xfId="53" applyFont="1" applyFill="1" applyBorder="1" applyAlignment="1" applyProtection="1">
      <alignment/>
      <protection/>
    </xf>
    <xf numFmtId="3" fontId="32" fillId="34" borderId="28" xfId="0" applyNumberFormat="1" applyFont="1" applyFill="1" applyBorder="1" applyAlignment="1" applyProtection="1">
      <alignment vertical="center"/>
      <protection locked="0"/>
    </xf>
    <xf numFmtId="0" fontId="18" fillId="34" borderId="30" xfId="46" applyNumberFormat="1" applyFill="1" applyBorder="1" applyAlignment="1" applyProtection="1">
      <alignment vertical="center"/>
      <protection locked="0"/>
    </xf>
    <xf numFmtId="0" fontId="9" fillId="33" borderId="29" xfId="0" applyNumberFormat="1" applyFont="1" applyFill="1" applyBorder="1" applyAlignment="1" applyProtection="1">
      <alignment vertical="center"/>
      <protection locked="0"/>
    </xf>
    <xf numFmtId="0" fontId="9" fillId="33" borderId="32" xfId="0" applyNumberFormat="1" applyFont="1" applyFill="1" applyBorder="1" applyAlignment="1" applyProtection="1">
      <alignment vertical="center"/>
      <protection locked="0"/>
    </xf>
    <xf numFmtId="0" fontId="9" fillId="33" borderId="31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4" fillId="0" borderId="33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left"/>
    </xf>
    <xf numFmtId="49" fontId="23" fillId="0" borderId="33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left"/>
    </xf>
    <xf numFmtId="49" fontId="22" fillId="0" borderId="42" xfId="0" applyNumberFormat="1" applyFont="1" applyFill="1" applyBorder="1" applyAlignment="1">
      <alignment/>
    </xf>
    <xf numFmtId="49" fontId="10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1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0" fontId="22" fillId="0" borderId="4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left"/>
    </xf>
    <xf numFmtId="49" fontId="22" fillId="0" borderId="33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left"/>
    </xf>
    <xf numFmtId="49" fontId="22" fillId="0" borderId="42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27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4" fontId="0" fillId="0" borderId="44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20" fillId="34" borderId="0" xfId="56" applyFill="1">
      <alignment/>
      <protection/>
    </xf>
    <xf numFmtId="0" fontId="20" fillId="33" borderId="0" xfId="56" applyFill="1">
      <alignment/>
      <protection/>
    </xf>
    <xf numFmtId="14" fontId="0" fillId="0" borderId="44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3" fillId="33" borderId="12" xfId="53" applyFont="1" applyFill="1" applyBorder="1" applyAlignment="1" applyProtection="1">
      <alignment horizontal="left" vertical="center"/>
      <protection/>
    </xf>
    <xf numFmtId="0" fontId="3" fillId="33" borderId="13" xfId="53" applyFont="1" applyFill="1" applyBorder="1" applyAlignment="1" applyProtection="1">
      <alignment horizontal="left" vertical="center"/>
      <protection/>
    </xf>
    <xf numFmtId="0" fontId="3" fillId="33" borderId="11" xfId="53" applyFont="1" applyFill="1" applyBorder="1" applyAlignment="1" applyProtection="1">
      <alignment horizontal="right" vertical="center"/>
      <protection/>
    </xf>
    <xf numFmtId="0" fontId="3" fillId="33" borderId="12" xfId="53" applyFont="1" applyFill="1" applyBorder="1" applyAlignment="1" applyProtection="1">
      <alignment horizontal="right" vertical="center"/>
      <protection/>
    </xf>
    <xf numFmtId="0" fontId="3" fillId="33" borderId="11" xfId="53" applyFont="1" applyFill="1" applyBorder="1" applyAlignment="1" applyProtection="1">
      <alignment horizontal="center" vertical="center"/>
      <protection/>
    </xf>
    <xf numFmtId="0" fontId="3" fillId="33" borderId="12" xfId="53" applyFont="1" applyFill="1" applyBorder="1" applyAlignment="1" applyProtection="1">
      <alignment horizontal="center" vertical="center"/>
      <protection/>
    </xf>
    <xf numFmtId="0" fontId="3" fillId="33" borderId="13" xfId="53" applyFont="1" applyFill="1" applyBorder="1" applyAlignment="1" applyProtection="1">
      <alignment horizontal="center" vertical="center"/>
      <protection/>
    </xf>
    <xf numFmtId="0" fontId="0" fillId="33" borderId="12" xfId="53" applyFill="1" applyBorder="1" applyAlignment="1" applyProtection="1">
      <alignment horizontal="left"/>
      <protection/>
    </xf>
    <xf numFmtId="0" fontId="0" fillId="33" borderId="13" xfId="53" applyFill="1" applyBorder="1" applyAlignment="1" applyProtection="1">
      <alignment horizontal="left"/>
      <protection/>
    </xf>
    <xf numFmtId="1" fontId="3" fillId="33" borderId="11" xfId="53" applyNumberFormat="1" applyFont="1" applyFill="1" applyBorder="1" applyAlignment="1" applyProtection="1">
      <alignment horizontal="right" vertical="center"/>
      <protection/>
    </xf>
    <xf numFmtId="1" fontId="3" fillId="33" borderId="12" xfId="53" applyNumberFormat="1" applyFont="1" applyFill="1" applyBorder="1" applyAlignment="1" applyProtection="1">
      <alignment horizontal="right" vertical="center"/>
      <protection/>
    </xf>
    <xf numFmtId="1" fontId="3" fillId="33" borderId="12" xfId="53" applyNumberFormat="1" applyFont="1" applyFill="1" applyBorder="1" applyAlignment="1" applyProtection="1">
      <alignment horizontal="left" vertical="center"/>
      <protection/>
    </xf>
    <xf numFmtId="1" fontId="3" fillId="33" borderId="13" xfId="53" applyNumberFormat="1" applyFont="1" applyFill="1" applyBorder="1" applyAlignment="1" applyProtection="1">
      <alignment horizontal="left" vertical="center"/>
      <protection/>
    </xf>
    <xf numFmtId="0" fontId="0" fillId="33" borderId="10" xfId="53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5" fillId="33" borderId="12" xfId="53" applyFont="1" applyFill="1" applyBorder="1" applyAlignment="1" applyProtection="1">
      <alignment horizontal="left" vertical="center"/>
      <protection/>
    </xf>
    <xf numFmtId="0" fontId="5" fillId="33" borderId="13" xfId="53" applyFont="1" applyFill="1" applyBorder="1" applyAlignment="1" applyProtection="1">
      <alignment horizontal="left" vertical="center"/>
      <protection/>
    </xf>
    <xf numFmtId="0" fontId="0" fillId="33" borderId="12" xfId="53" applyFont="1" applyFill="1" applyBorder="1" applyAlignment="1" applyProtection="1">
      <alignment horizontal="left" vertical="center"/>
      <protection/>
    </xf>
    <xf numFmtId="0" fontId="0" fillId="33" borderId="13" xfId="53" applyFont="1" applyFill="1" applyBorder="1" applyAlignment="1" applyProtection="1">
      <alignment horizontal="left" vertical="center"/>
      <protection/>
    </xf>
    <xf numFmtId="0" fontId="0" fillId="33" borderId="12" xfId="53" applyFill="1" applyBorder="1" applyAlignment="1" applyProtection="1">
      <alignment horizontal="left" vertical="center"/>
      <protection/>
    </xf>
    <xf numFmtId="0" fontId="0" fillId="33" borderId="13" xfId="53" applyFill="1" applyBorder="1" applyAlignment="1" applyProtection="1">
      <alignment horizontal="left" vertical="center"/>
      <protection/>
    </xf>
    <xf numFmtId="0" fontId="3" fillId="35" borderId="0" xfId="53" applyFont="1" applyFill="1" applyBorder="1" applyAlignment="1" applyProtection="1">
      <alignment horizontal="center" vertical="center"/>
      <protection/>
    </xf>
    <xf numFmtId="0" fontId="3" fillId="35" borderId="0" xfId="53" applyFont="1" applyFill="1" applyAlignment="1" applyProtection="1">
      <alignment horizontal="center" vertical="center"/>
      <protection/>
    </xf>
    <xf numFmtId="14" fontId="0" fillId="35" borderId="10" xfId="0" applyNumberFormat="1" applyFont="1" applyFill="1" applyBorder="1" applyAlignment="1">
      <alignment horizontal="left"/>
    </xf>
    <xf numFmtId="0" fontId="0" fillId="35" borderId="0" xfId="53" applyFont="1" applyFill="1" applyAlignment="1" applyProtection="1">
      <alignment horizontal="center"/>
      <protection/>
    </xf>
    <xf numFmtId="0" fontId="0" fillId="35" borderId="10" xfId="53" applyFill="1" applyBorder="1" applyAlignment="1" applyProtection="1">
      <alignment horizontal="center"/>
      <protection/>
    </xf>
    <xf numFmtId="14" fontId="0" fillId="35" borderId="10" xfId="0" applyNumberFormat="1" applyFill="1" applyBorder="1" applyAlignment="1">
      <alignment horizontal="center"/>
    </xf>
    <xf numFmtId="14" fontId="2" fillId="35" borderId="10" xfId="53" applyNumberFormat="1" applyFont="1" applyFill="1" applyBorder="1" applyAlignment="1" applyProtection="1">
      <alignment horizontal="left"/>
      <protection/>
    </xf>
    <xf numFmtId="14" fontId="2" fillId="35" borderId="0" xfId="53" applyNumberFormat="1" applyFont="1" applyFill="1" applyBorder="1" applyAlignment="1" applyProtection="1">
      <alignment horizontal="left"/>
      <protection/>
    </xf>
    <xf numFmtId="14" fontId="8" fillId="35" borderId="10" xfId="0" applyNumberFormat="1" applyFont="1" applyFill="1" applyBorder="1" applyAlignment="1">
      <alignment horizontal="left"/>
    </xf>
    <xf numFmtId="14" fontId="8" fillId="35" borderId="12" xfId="0" applyNumberFormat="1" applyFont="1" applyFill="1" applyBorder="1" applyAlignment="1">
      <alignment horizontal="left"/>
    </xf>
    <xf numFmtId="0" fontId="0" fillId="35" borderId="0" xfId="53" applyFill="1" applyBorder="1" applyAlignment="1" applyProtection="1">
      <alignment horizontal="center"/>
      <protection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1" fontId="3" fillId="33" borderId="11" xfId="0" applyNumberFormat="1" applyFont="1" applyFill="1" applyBorder="1" applyAlignment="1">
      <alignment horizontal="right" vertical="center"/>
    </xf>
    <xf numFmtId="1" fontId="3" fillId="33" borderId="12" xfId="0" applyNumberFormat="1" applyFont="1" applyFill="1" applyBorder="1" applyAlignment="1">
      <alignment horizontal="right" vertical="center"/>
    </xf>
    <xf numFmtId="1" fontId="3" fillId="33" borderId="12" xfId="0" applyNumberFormat="1" applyFont="1" applyFill="1" applyBorder="1" applyAlignment="1">
      <alignment horizontal="left" vertical="center"/>
    </xf>
    <xf numFmtId="1" fontId="3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14" fontId="8" fillId="0" borderId="12" xfId="0" applyNumberFormat="1" applyFont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4" fontId="8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33" fillId="0" borderId="16" xfId="55" applyFont="1" applyFill="1" applyBorder="1" applyAlignment="1">
      <alignment horizontal="center"/>
      <protection/>
    </xf>
    <xf numFmtId="0" fontId="33" fillId="0" borderId="14" xfId="55" applyFont="1" applyFill="1" applyBorder="1" applyAlignment="1">
      <alignment horizontal="center"/>
      <protection/>
    </xf>
    <xf numFmtId="0" fontId="33" fillId="0" borderId="15" xfId="55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8" fillId="0" borderId="12" xfId="0" applyNumberFormat="1" applyFont="1" applyFill="1" applyBorder="1" applyAlignment="1">
      <alignment horizontal="left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7" fillId="0" borderId="16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 vertical="center"/>
      <protection/>
    </xf>
    <xf numFmtId="0" fontId="7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1" fontId="10" fillId="0" borderId="0" xfId="0" applyNumberFormat="1" applyFont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_I Bundesliga Tabelle_Spielplan_Kader 06-07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49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ndt%20S\AppData\Local\Temp\Temp1_VLNORD1819.zip\Ligaspielbetrieb%20V3.2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aschotmann@aol.com" TargetMode="External" /><Relationship Id="rId3" Type="http://schemas.openxmlformats.org/officeDocument/2006/relationships/hyperlink" Target="mailto:sektionsleiternord@web.de" TargetMode="External" /><Relationship Id="rId4" Type="http://schemas.openxmlformats.org/officeDocument/2006/relationships/hyperlink" Target="mailto:aschotmann@aol.com" TargetMode="External" /><Relationship Id="rId5" Type="http://schemas.openxmlformats.org/officeDocument/2006/relationships/hyperlink" Target="mailto:jens-kruse@freenet.de" TargetMode="External" /><Relationship Id="rId6" Type="http://schemas.openxmlformats.org/officeDocument/2006/relationships/hyperlink" Target="mailto:as-422115@versanet.de" TargetMode="External" /><Relationship Id="rId7" Type="http://schemas.openxmlformats.org/officeDocument/2006/relationships/hyperlink" Target="mailto:deniculo@freenet.de" TargetMode="External" /><Relationship Id="rId8" Type="http://schemas.openxmlformats.org/officeDocument/2006/relationships/oleObject" Target="../embeddings/oleObject_2_0.bin" /><Relationship Id="rId9" Type="http://schemas.openxmlformats.org/officeDocument/2006/relationships/oleObject" Target="../embeddings/oleObject_2_1.bin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3</v>
      </c>
      <c r="C1" s="123"/>
    </row>
    <row r="2" spans="1:5" ht="12.75">
      <c r="A2" s="123" t="s">
        <v>122</v>
      </c>
      <c r="B2" s="123" t="s">
        <v>61</v>
      </c>
      <c r="C2" s="123" t="s">
        <v>70</v>
      </c>
      <c r="E2" s="2">
        <v>43557</v>
      </c>
    </row>
    <row r="3" spans="1:5" ht="12.75">
      <c r="A3" s="123" t="s">
        <v>122</v>
      </c>
      <c r="B3" s="123" t="s">
        <v>92</v>
      </c>
      <c r="C3" s="123" t="s">
        <v>61</v>
      </c>
      <c r="E3" s="2">
        <v>43557</v>
      </c>
    </row>
    <row r="4" spans="1:5" ht="12.75">
      <c r="A4" s="123" t="s">
        <v>123</v>
      </c>
      <c r="B4" s="123" t="s">
        <v>61</v>
      </c>
      <c r="C4" s="123"/>
      <c r="E4" s="2">
        <v>43557</v>
      </c>
    </row>
    <row r="5" spans="1:3" ht="12.75">
      <c r="A5" s="123"/>
      <c r="B5" s="123"/>
      <c r="C5" s="123"/>
    </row>
    <row r="6" spans="1:3" ht="12.75">
      <c r="A6" s="123"/>
      <c r="B6" s="268"/>
      <c r="C6" s="268"/>
    </row>
    <row r="7" spans="1:3" ht="12.75">
      <c r="A7" s="123"/>
      <c r="B7" s="268"/>
      <c r="C7" s="268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45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43" t="s">
        <v>33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5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SUBTOTAL(9,E8:E24)</f>
        <v>31.75</v>
      </c>
      <c r="F4" s="92">
        <f>SUBTOTAL(9,F8:F24)</f>
        <v>127</v>
      </c>
      <c r="G4" s="92"/>
      <c r="H4" s="92">
        <f>SUBTOTAL(9,H8:H24)</f>
        <v>54</v>
      </c>
      <c r="I4" s="92">
        <f>SUBTOTAL(9,I8:I24)</f>
        <v>18</v>
      </c>
      <c r="J4" s="92">
        <f>SUBTOTAL(9,J8:J24)</f>
        <v>55</v>
      </c>
      <c r="K4" s="92"/>
      <c r="L4" s="92">
        <f>SUBTOTAL(9,L8:L24)</f>
        <v>126</v>
      </c>
      <c r="M4" s="92" t="s">
        <v>1</v>
      </c>
      <c r="N4" s="92">
        <f>SUBTOTAL(9,N8:N24)</f>
        <v>128</v>
      </c>
      <c r="O4" s="92"/>
      <c r="P4" s="92">
        <f>SUBTOTAL(9,P8:P24)</f>
        <v>433</v>
      </c>
      <c r="Q4" s="92" t="s">
        <v>1</v>
      </c>
      <c r="R4" s="92">
        <f>SUBTOTAL(9,R8:R24)</f>
        <v>434</v>
      </c>
      <c r="S4" s="92"/>
      <c r="T4" s="93">
        <f>SUBTOTAL(9,T8:T24)</f>
        <v>-1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15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63">
        <v>1</v>
      </c>
      <c r="B8" t="s">
        <v>76</v>
      </c>
      <c r="C8" t="s">
        <v>70</v>
      </c>
      <c r="D8" t="s">
        <v>106</v>
      </c>
      <c r="E8">
        <v>2.75</v>
      </c>
      <c r="F8">
        <v>11</v>
      </c>
      <c r="H8">
        <v>7</v>
      </c>
      <c r="I8">
        <v>1</v>
      </c>
      <c r="J8">
        <v>3</v>
      </c>
      <c r="L8">
        <v>15</v>
      </c>
      <c r="M8" t="s">
        <v>1</v>
      </c>
      <c r="N8">
        <v>7</v>
      </c>
      <c r="P8">
        <v>38</v>
      </c>
      <c r="Q8" t="s">
        <v>1</v>
      </c>
      <c r="R8">
        <v>27</v>
      </c>
      <c r="T8">
        <v>11</v>
      </c>
      <c r="V8" s="130">
        <v>5.454545454545454</v>
      </c>
      <c r="X8" s="129">
        <v>13.818181818181818</v>
      </c>
      <c r="Y8" s="129" t="s">
        <v>1</v>
      </c>
      <c r="Z8" s="129">
        <v>9.818181818181818</v>
      </c>
    </row>
    <row r="9" spans="1:26" ht="12.75" customHeight="1">
      <c r="A9" s="363">
        <v>2</v>
      </c>
      <c r="B9" t="s">
        <v>75</v>
      </c>
      <c r="C9" t="s">
        <v>70</v>
      </c>
      <c r="D9" t="s">
        <v>106</v>
      </c>
      <c r="E9">
        <v>3</v>
      </c>
      <c r="F9">
        <v>12</v>
      </c>
      <c r="H9">
        <v>6</v>
      </c>
      <c r="I9">
        <v>2</v>
      </c>
      <c r="J9">
        <v>4</v>
      </c>
      <c r="L9">
        <v>14</v>
      </c>
      <c r="M9" t="s">
        <v>1</v>
      </c>
      <c r="N9">
        <v>10</v>
      </c>
      <c r="P9">
        <v>45</v>
      </c>
      <c r="Q9" t="s">
        <v>1</v>
      </c>
      <c r="R9">
        <v>39</v>
      </c>
      <c r="T9">
        <v>6</v>
      </c>
      <c r="V9" s="130">
        <v>4.666666666666667</v>
      </c>
      <c r="X9" s="129">
        <v>15</v>
      </c>
      <c r="Y9" s="129" t="s">
        <v>1</v>
      </c>
      <c r="Z9" s="129">
        <v>13</v>
      </c>
    </row>
    <row r="10" spans="1:26" ht="12.75" customHeight="1">
      <c r="A10" s="363">
        <v>3</v>
      </c>
      <c r="B10" t="s">
        <v>78</v>
      </c>
      <c r="C10" t="s">
        <v>70</v>
      </c>
      <c r="D10" t="s">
        <v>106</v>
      </c>
      <c r="E10">
        <v>2</v>
      </c>
      <c r="F10">
        <v>8</v>
      </c>
      <c r="H10">
        <v>6</v>
      </c>
      <c r="I10">
        <v>0</v>
      </c>
      <c r="J10">
        <v>2</v>
      </c>
      <c r="L10">
        <v>12</v>
      </c>
      <c r="M10" t="s">
        <v>1</v>
      </c>
      <c r="N10">
        <v>4</v>
      </c>
      <c r="P10">
        <v>39</v>
      </c>
      <c r="Q10" t="s">
        <v>1</v>
      </c>
      <c r="R10">
        <v>22</v>
      </c>
      <c r="T10">
        <v>17</v>
      </c>
      <c r="V10" s="130">
        <v>6</v>
      </c>
      <c r="X10" s="129">
        <v>19.5</v>
      </c>
      <c r="Y10" s="129" t="s">
        <v>1</v>
      </c>
      <c r="Z10" s="129">
        <v>11</v>
      </c>
    </row>
    <row r="11" spans="1:26" ht="12.75" customHeight="1">
      <c r="A11" s="363">
        <v>4</v>
      </c>
      <c r="B11" t="s">
        <v>74</v>
      </c>
      <c r="C11" t="s">
        <v>70</v>
      </c>
      <c r="D11" t="s">
        <v>106</v>
      </c>
      <c r="E11">
        <v>2</v>
      </c>
      <c r="F11">
        <v>8</v>
      </c>
      <c r="H11">
        <v>5</v>
      </c>
      <c r="I11">
        <v>1</v>
      </c>
      <c r="J11">
        <v>2</v>
      </c>
      <c r="L11">
        <v>11</v>
      </c>
      <c r="M11" t="s">
        <v>1</v>
      </c>
      <c r="N11">
        <v>5</v>
      </c>
      <c r="P11">
        <v>38</v>
      </c>
      <c r="Q11" t="s">
        <v>1</v>
      </c>
      <c r="R11">
        <v>19</v>
      </c>
      <c r="T11">
        <v>19</v>
      </c>
      <c r="V11" s="130">
        <v>5.5</v>
      </c>
      <c r="X11" s="129">
        <v>19</v>
      </c>
      <c r="Y11" s="129" t="s">
        <v>1</v>
      </c>
      <c r="Z11" s="129">
        <v>9.5</v>
      </c>
    </row>
    <row r="12" spans="1:26" ht="12.75" customHeight="1">
      <c r="A12" s="363">
        <v>5</v>
      </c>
      <c r="B12" t="s">
        <v>88</v>
      </c>
      <c r="C12" t="s">
        <v>82</v>
      </c>
      <c r="D12" t="s">
        <v>106</v>
      </c>
      <c r="E12">
        <v>2</v>
      </c>
      <c r="F12">
        <v>8</v>
      </c>
      <c r="H12">
        <v>5</v>
      </c>
      <c r="I12">
        <v>1</v>
      </c>
      <c r="J12">
        <v>2</v>
      </c>
      <c r="L12">
        <v>11</v>
      </c>
      <c r="M12" t="s">
        <v>1</v>
      </c>
      <c r="N12">
        <v>5</v>
      </c>
      <c r="P12">
        <v>30</v>
      </c>
      <c r="Q12" t="s">
        <v>1</v>
      </c>
      <c r="R12">
        <v>22</v>
      </c>
      <c r="T12">
        <v>8</v>
      </c>
      <c r="V12" s="130">
        <v>5.5</v>
      </c>
      <c r="X12" s="129">
        <v>15</v>
      </c>
      <c r="Y12" s="129" t="s">
        <v>1</v>
      </c>
      <c r="Z12" s="129">
        <v>11</v>
      </c>
    </row>
    <row r="13" spans="1:26" ht="12.75" customHeight="1">
      <c r="A13" s="363">
        <v>6</v>
      </c>
      <c r="B13" t="s">
        <v>100</v>
      </c>
      <c r="C13" t="s">
        <v>92</v>
      </c>
      <c r="D13" t="s">
        <v>106</v>
      </c>
      <c r="E13">
        <v>3</v>
      </c>
      <c r="F13">
        <v>12</v>
      </c>
      <c r="H13">
        <v>4</v>
      </c>
      <c r="I13">
        <v>2</v>
      </c>
      <c r="J13">
        <v>6</v>
      </c>
      <c r="L13">
        <v>10</v>
      </c>
      <c r="M13" t="s">
        <v>1</v>
      </c>
      <c r="N13">
        <v>14</v>
      </c>
      <c r="P13">
        <v>34</v>
      </c>
      <c r="Q13" t="s">
        <v>1</v>
      </c>
      <c r="R13">
        <v>37</v>
      </c>
      <c r="T13">
        <v>-3</v>
      </c>
      <c r="V13" s="130">
        <v>3.3333333333333335</v>
      </c>
      <c r="X13" s="129">
        <v>11.333333333333334</v>
      </c>
      <c r="Y13" s="129" t="s">
        <v>1</v>
      </c>
      <c r="Z13" s="129">
        <v>12.333333333333334</v>
      </c>
    </row>
    <row r="14" spans="1:26" ht="12.75" customHeight="1">
      <c r="A14" s="363">
        <v>7</v>
      </c>
      <c r="B14" t="s">
        <v>103</v>
      </c>
      <c r="C14" t="s">
        <v>92</v>
      </c>
      <c r="D14" t="s">
        <v>106</v>
      </c>
      <c r="E14">
        <v>3</v>
      </c>
      <c r="F14">
        <v>12</v>
      </c>
      <c r="H14">
        <v>4</v>
      </c>
      <c r="I14">
        <v>2</v>
      </c>
      <c r="J14">
        <v>6</v>
      </c>
      <c r="L14">
        <v>10</v>
      </c>
      <c r="M14" t="s">
        <v>1</v>
      </c>
      <c r="N14">
        <v>14</v>
      </c>
      <c r="P14">
        <v>42</v>
      </c>
      <c r="Q14" t="s">
        <v>1</v>
      </c>
      <c r="R14">
        <v>48</v>
      </c>
      <c r="T14">
        <v>-6</v>
      </c>
      <c r="V14" s="130">
        <v>3.3333333333333335</v>
      </c>
      <c r="X14" s="129">
        <v>14</v>
      </c>
      <c r="Y14" s="129" t="s">
        <v>1</v>
      </c>
      <c r="Z14" s="129">
        <v>16</v>
      </c>
    </row>
    <row r="15" spans="1:26" ht="12.75" customHeight="1">
      <c r="A15" s="363">
        <v>8</v>
      </c>
      <c r="B15" t="s">
        <v>90</v>
      </c>
      <c r="C15" t="s">
        <v>82</v>
      </c>
      <c r="D15" t="s">
        <v>106</v>
      </c>
      <c r="E15">
        <v>2</v>
      </c>
      <c r="F15">
        <v>8</v>
      </c>
      <c r="H15">
        <v>4</v>
      </c>
      <c r="I15">
        <v>1</v>
      </c>
      <c r="J15">
        <v>3</v>
      </c>
      <c r="L15">
        <v>9</v>
      </c>
      <c r="M15" t="s">
        <v>1</v>
      </c>
      <c r="N15">
        <v>7</v>
      </c>
      <c r="P15">
        <v>26</v>
      </c>
      <c r="Q15" t="s">
        <v>1</v>
      </c>
      <c r="R15">
        <v>20</v>
      </c>
      <c r="T15">
        <v>6</v>
      </c>
      <c r="V15" s="130">
        <v>4.5</v>
      </c>
      <c r="X15" s="129">
        <v>13</v>
      </c>
      <c r="Y15" s="129" t="s">
        <v>1</v>
      </c>
      <c r="Z15" s="129">
        <v>10</v>
      </c>
    </row>
    <row r="16" spans="1:26" ht="12.75" customHeight="1">
      <c r="A16" s="363">
        <v>9</v>
      </c>
      <c r="B16" t="s">
        <v>77</v>
      </c>
      <c r="C16" t="s">
        <v>70</v>
      </c>
      <c r="D16" t="s">
        <v>106</v>
      </c>
      <c r="E16">
        <v>2</v>
      </c>
      <c r="F16">
        <v>8</v>
      </c>
      <c r="H16">
        <v>4</v>
      </c>
      <c r="I16">
        <v>0</v>
      </c>
      <c r="J16">
        <v>4</v>
      </c>
      <c r="L16">
        <v>8</v>
      </c>
      <c r="M16" t="s">
        <v>1</v>
      </c>
      <c r="N16">
        <v>8</v>
      </c>
      <c r="P16">
        <v>28</v>
      </c>
      <c r="Q16" t="s">
        <v>1</v>
      </c>
      <c r="R16">
        <v>30</v>
      </c>
      <c r="T16">
        <v>-2</v>
      </c>
      <c r="V16" s="130">
        <v>4</v>
      </c>
      <c r="X16" s="129">
        <v>14</v>
      </c>
      <c r="Y16" s="129" t="s">
        <v>1</v>
      </c>
      <c r="Z16" s="129">
        <v>15</v>
      </c>
    </row>
    <row r="17" spans="1:26" ht="12.75" customHeight="1">
      <c r="A17" s="363">
        <v>10</v>
      </c>
      <c r="B17" t="s">
        <v>89</v>
      </c>
      <c r="C17" t="s">
        <v>82</v>
      </c>
      <c r="D17" t="s">
        <v>106</v>
      </c>
      <c r="E17">
        <v>2</v>
      </c>
      <c r="F17">
        <v>8</v>
      </c>
      <c r="H17">
        <v>3</v>
      </c>
      <c r="I17">
        <v>2</v>
      </c>
      <c r="J17">
        <v>3</v>
      </c>
      <c r="L17">
        <v>8</v>
      </c>
      <c r="M17" t="s">
        <v>1</v>
      </c>
      <c r="N17">
        <v>8</v>
      </c>
      <c r="P17">
        <v>30</v>
      </c>
      <c r="Q17" t="s">
        <v>1</v>
      </c>
      <c r="R17">
        <v>33</v>
      </c>
      <c r="T17">
        <v>-3</v>
      </c>
      <c r="V17" s="130">
        <v>4</v>
      </c>
      <c r="X17" s="129">
        <v>15</v>
      </c>
      <c r="Y17" s="129" t="s">
        <v>1</v>
      </c>
      <c r="Z17" s="129">
        <v>16.5</v>
      </c>
    </row>
    <row r="18" spans="1:26" ht="12.75" customHeight="1">
      <c r="A18" s="363">
        <v>11</v>
      </c>
      <c r="B18" t="s">
        <v>102</v>
      </c>
      <c r="C18" t="s">
        <v>92</v>
      </c>
      <c r="D18" t="s">
        <v>106</v>
      </c>
      <c r="E18">
        <v>3</v>
      </c>
      <c r="F18">
        <v>12</v>
      </c>
      <c r="H18">
        <v>2</v>
      </c>
      <c r="I18">
        <v>2</v>
      </c>
      <c r="J18">
        <v>8</v>
      </c>
      <c r="L18">
        <v>6</v>
      </c>
      <c r="M18" t="s">
        <v>1</v>
      </c>
      <c r="N18">
        <v>18</v>
      </c>
      <c r="P18">
        <v>26</v>
      </c>
      <c r="Q18" t="s">
        <v>1</v>
      </c>
      <c r="R18">
        <v>50</v>
      </c>
      <c r="T18">
        <v>-24</v>
      </c>
      <c r="V18" s="130">
        <v>2</v>
      </c>
      <c r="X18" s="129">
        <v>8.666666666666666</v>
      </c>
      <c r="Y18" s="129" t="s">
        <v>1</v>
      </c>
      <c r="Z18" s="129">
        <v>16.666666666666668</v>
      </c>
    </row>
    <row r="19" spans="1:26" ht="12.75" customHeight="1">
      <c r="A19" s="363">
        <v>12</v>
      </c>
      <c r="B19" t="s">
        <v>99</v>
      </c>
      <c r="C19" t="s">
        <v>92</v>
      </c>
      <c r="D19" t="s">
        <v>106</v>
      </c>
      <c r="E19">
        <v>1</v>
      </c>
      <c r="F19">
        <v>4</v>
      </c>
      <c r="H19">
        <v>2</v>
      </c>
      <c r="I19">
        <v>1</v>
      </c>
      <c r="J19">
        <v>1</v>
      </c>
      <c r="L19">
        <v>5</v>
      </c>
      <c r="M19" t="s">
        <v>1</v>
      </c>
      <c r="N19">
        <v>3</v>
      </c>
      <c r="P19">
        <v>16</v>
      </c>
      <c r="Q19" t="s">
        <v>1</v>
      </c>
      <c r="R19">
        <v>9</v>
      </c>
      <c r="T19">
        <v>7</v>
      </c>
      <c r="V19" s="130">
        <v>5</v>
      </c>
      <c r="X19" s="129">
        <v>16</v>
      </c>
      <c r="Y19" s="129" t="s">
        <v>1</v>
      </c>
      <c r="Z19" s="129">
        <v>9</v>
      </c>
    </row>
    <row r="20" spans="1:26" ht="12.75" customHeight="1">
      <c r="A20" s="363">
        <v>13</v>
      </c>
      <c r="B20" t="s">
        <v>105</v>
      </c>
      <c r="C20" t="s">
        <v>92</v>
      </c>
      <c r="D20" t="s">
        <v>106</v>
      </c>
      <c r="E20">
        <v>1</v>
      </c>
      <c r="F20">
        <v>4</v>
      </c>
      <c r="H20">
        <v>1</v>
      </c>
      <c r="I20">
        <v>1</v>
      </c>
      <c r="J20">
        <v>2</v>
      </c>
      <c r="L20">
        <v>3</v>
      </c>
      <c r="M20" t="s">
        <v>1</v>
      </c>
      <c r="N20">
        <v>5</v>
      </c>
      <c r="P20">
        <v>17</v>
      </c>
      <c r="Q20" t="s">
        <v>1</v>
      </c>
      <c r="R20">
        <v>20</v>
      </c>
      <c r="T20">
        <v>-3</v>
      </c>
      <c r="V20" s="130">
        <v>3</v>
      </c>
      <c r="X20" s="129">
        <v>17</v>
      </c>
      <c r="Y20" s="129" t="s">
        <v>1</v>
      </c>
      <c r="Z20" s="129">
        <v>20</v>
      </c>
    </row>
    <row r="21" spans="1:26" ht="12.75" customHeight="1">
      <c r="A21" s="363">
        <v>14</v>
      </c>
      <c r="B21" t="s">
        <v>104</v>
      </c>
      <c r="C21" t="s">
        <v>92</v>
      </c>
      <c r="D21" t="s">
        <v>106</v>
      </c>
      <c r="E21">
        <v>1</v>
      </c>
      <c r="F21">
        <v>4</v>
      </c>
      <c r="H21">
        <v>1</v>
      </c>
      <c r="I21">
        <v>1</v>
      </c>
      <c r="J21">
        <v>2</v>
      </c>
      <c r="L21">
        <v>3</v>
      </c>
      <c r="M21" t="s">
        <v>1</v>
      </c>
      <c r="N21">
        <v>5</v>
      </c>
      <c r="P21">
        <v>8</v>
      </c>
      <c r="Q21" t="s">
        <v>1</v>
      </c>
      <c r="R21">
        <v>15</v>
      </c>
      <c r="T21">
        <v>-7</v>
      </c>
      <c r="V21" s="130">
        <v>3</v>
      </c>
      <c r="X21" s="129">
        <v>8</v>
      </c>
      <c r="Y21" s="129" t="s">
        <v>1</v>
      </c>
      <c r="Z21" s="129">
        <v>15</v>
      </c>
    </row>
    <row r="22" spans="1:26" ht="12.75" customHeight="1">
      <c r="A22" s="363">
        <v>15</v>
      </c>
      <c r="B22" t="s">
        <v>91</v>
      </c>
      <c r="C22" t="s">
        <v>82</v>
      </c>
      <c r="D22" t="s">
        <v>106</v>
      </c>
      <c r="E22">
        <v>2</v>
      </c>
      <c r="F22">
        <v>8</v>
      </c>
      <c r="H22">
        <v>0</v>
      </c>
      <c r="I22">
        <v>1</v>
      </c>
      <c r="J22">
        <v>7</v>
      </c>
      <c r="L22">
        <v>1</v>
      </c>
      <c r="M22" t="s">
        <v>1</v>
      </c>
      <c r="N22">
        <v>15</v>
      </c>
      <c r="P22">
        <v>16</v>
      </c>
      <c r="Q22" t="s">
        <v>1</v>
      </c>
      <c r="R22">
        <v>43</v>
      </c>
      <c r="T22">
        <v>-27</v>
      </c>
      <c r="V22" s="130">
        <v>0.5</v>
      </c>
      <c r="X22" s="129">
        <v>8</v>
      </c>
      <c r="Y22" s="129" t="s">
        <v>1</v>
      </c>
      <c r="Z22" s="129">
        <v>21.5</v>
      </c>
    </row>
    <row r="23" spans="22:26" ht="12.75" customHeight="1">
      <c r="V23" s="130"/>
      <c r="X23" s="129"/>
      <c r="Y23" s="129"/>
      <c r="Z23" s="129"/>
    </row>
    <row r="24" spans="22:26" ht="12.75" customHeight="1">
      <c r="V24" s="130"/>
      <c r="X24" s="129"/>
      <c r="Y24" s="129"/>
      <c r="Z24" s="129"/>
    </row>
    <row r="30" spans="3:11" ht="12.75">
      <c r="C30" s="2"/>
      <c r="D30" s="2"/>
      <c r="K30" s="1"/>
    </row>
    <row r="31" spans="3:11" ht="12.75">
      <c r="C31" s="2"/>
      <c r="D31" s="2"/>
      <c r="K31" s="1"/>
    </row>
    <row r="32" spans="3:11" ht="12.75">
      <c r="C32" s="2"/>
      <c r="D32" s="2"/>
      <c r="K32" s="1"/>
    </row>
    <row r="33" spans="3:11" ht="12.75">
      <c r="C33" s="2"/>
      <c r="D33" s="2"/>
      <c r="K33" s="1"/>
    </row>
    <row r="34" spans="3:11" ht="12.75">
      <c r="C34" s="2"/>
      <c r="D34" s="2"/>
      <c r="K34" s="1"/>
    </row>
    <row r="35" spans="3:11" ht="12.75">
      <c r="C35" s="2"/>
      <c r="D35" s="2"/>
      <c r="K35" s="1"/>
    </row>
    <row r="36" spans="3:11" ht="12.75">
      <c r="C36" s="2"/>
      <c r="D36" s="2"/>
      <c r="K36" s="1"/>
    </row>
    <row r="37" spans="3:11" ht="12.75">
      <c r="C37" s="2"/>
      <c r="D37" s="2"/>
      <c r="K37" s="1"/>
    </row>
    <row r="38" spans="3:11" ht="12.75">
      <c r="C38" s="2"/>
      <c r="D38" s="2"/>
      <c r="K38" s="1"/>
    </row>
    <row r="39" spans="3:11" ht="12.75">
      <c r="C39" s="2"/>
      <c r="D39" s="2"/>
      <c r="K39" s="1"/>
    </row>
    <row r="40" spans="3:11" ht="12.75">
      <c r="C40" s="2"/>
      <c r="D40" s="2"/>
      <c r="K40" s="1"/>
    </row>
    <row r="41" spans="3:11" ht="12.75">
      <c r="C41" s="2"/>
      <c r="D41" s="2"/>
      <c r="K41" s="1"/>
    </row>
    <row r="42" spans="3:11" ht="12.75">
      <c r="C42" s="2"/>
      <c r="D42" s="2"/>
      <c r="K42" s="1"/>
    </row>
    <row r="43" spans="3:11" ht="12.75">
      <c r="C43" s="2"/>
      <c r="D43" s="2"/>
      <c r="K43" s="1"/>
    </row>
    <row r="44" spans="3:11" ht="12.75">
      <c r="C44" s="2"/>
      <c r="D44" s="2"/>
      <c r="K44" s="1"/>
    </row>
    <row r="45" spans="3:11" ht="12.75">
      <c r="C45" s="2"/>
      <c r="D45" s="2"/>
      <c r="K45" s="1"/>
    </row>
  </sheetData>
  <sheetProtection/>
  <autoFilter ref="B7:Z2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72">
        <v>4</v>
      </c>
      <c r="W1" s="473"/>
      <c r="X1" s="474"/>
      <c r="Y1" s="125"/>
      <c r="Z1" s="125"/>
      <c r="AA1" s="125"/>
      <c r="AB1" s="125"/>
      <c r="AC1" s="125"/>
      <c r="AD1" s="125"/>
      <c r="AN1" s="468" t="s">
        <v>4</v>
      </c>
      <c r="AO1" s="468"/>
      <c r="AP1" s="468"/>
      <c r="AQ1" s="420">
        <v>43554</v>
      </c>
      <c r="AR1" s="420"/>
      <c r="AS1" s="420"/>
      <c r="AT1" s="420"/>
      <c r="AU1" s="420"/>
      <c r="AV1" s="420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38" t="s">
        <v>106</v>
      </c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37" t="s">
        <v>70</v>
      </c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53" t="s">
        <v>0</v>
      </c>
      <c r="Q3" s="471" t="s">
        <v>82</v>
      </c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54"/>
      <c r="AI3" s="467">
        <f>AN34</f>
        <v>22</v>
      </c>
      <c r="AJ3" s="467"/>
      <c r="AK3" s="55" t="s">
        <v>1</v>
      </c>
      <c r="AL3" s="55"/>
      <c r="AM3" s="55"/>
      <c r="AN3" s="467">
        <f>AQ34</f>
        <v>10</v>
      </c>
      <c r="AO3" s="467"/>
      <c r="AP3" s="54"/>
      <c r="AQ3" s="54"/>
      <c r="AR3" s="467">
        <f>AS35</f>
        <v>69</v>
      </c>
      <c r="AS3" s="467"/>
      <c r="AT3" s="55" t="s">
        <v>1</v>
      </c>
      <c r="AU3" s="467">
        <f>AV35</f>
        <v>45</v>
      </c>
      <c r="AV3" s="467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69" t="s">
        <v>5</v>
      </c>
      <c r="G5" s="469"/>
      <c r="H5" s="469"/>
      <c r="I5" s="469"/>
      <c r="J5" s="469"/>
      <c r="K5" s="469"/>
      <c r="L5" s="469"/>
      <c r="M5" s="469"/>
      <c r="N5" s="469"/>
      <c r="O5" s="469"/>
      <c r="P5" s="469"/>
      <c r="Y5" s="470" t="s">
        <v>6</v>
      </c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39" t="s">
        <v>75</v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X6" s="61">
        <v>5</v>
      </c>
      <c r="Y6" s="439" t="s">
        <v>88</v>
      </c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39" t="s">
        <v>105</v>
      </c>
      <c r="G7" s="439"/>
      <c r="H7" s="439"/>
      <c r="I7" s="439"/>
      <c r="J7" s="439"/>
      <c r="K7" s="439"/>
      <c r="L7" s="439"/>
      <c r="M7" s="439"/>
      <c r="N7" s="439"/>
      <c r="O7" s="439"/>
      <c r="P7" s="439"/>
      <c r="X7" s="61">
        <v>6</v>
      </c>
      <c r="Y7" s="439" t="s">
        <v>90</v>
      </c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39" t="s">
        <v>74</v>
      </c>
      <c r="G8" s="439"/>
      <c r="H8" s="439"/>
      <c r="I8" s="439"/>
      <c r="J8" s="439"/>
      <c r="K8" s="439"/>
      <c r="L8" s="439"/>
      <c r="M8" s="439"/>
      <c r="N8" s="439"/>
      <c r="O8" s="439"/>
      <c r="P8" s="439"/>
      <c r="X8" s="61">
        <v>7</v>
      </c>
      <c r="Y8" s="439" t="s">
        <v>89</v>
      </c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39" t="s">
        <v>78</v>
      </c>
      <c r="G9" s="439"/>
      <c r="H9" s="439"/>
      <c r="I9" s="439"/>
      <c r="J9" s="439"/>
      <c r="K9" s="439"/>
      <c r="L9" s="439"/>
      <c r="M9" s="439"/>
      <c r="N9" s="439"/>
      <c r="O9" s="439"/>
      <c r="P9" s="439"/>
      <c r="X9" s="61">
        <v>8</v>
      </c>
      <c r="Y9" s="439" t="s">
        <v>91</v>
      </c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52" t="str">
        <f>IF(ISBLANK($F$6),"",$F$6)</f>
        <v>FERREIRA, Marcos</v>
      </c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53" t="s">
        <v>0</v>
      </c>
      <c r="P11" s="48">
        <v>5</v>
      </c>
      <c r="Q11" s="452" t="str">
        <f>IF(ISBLANK($Y$6),"",$Y$6)</f>
        <v>BRÜDEGAM, Daniel</v>
      </c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E11" s="413">
        <v>1</v>
      </c>
      <c r="AF11" s="413"/>
      <c r="AG11" s="53" t="s">
        <v>1</v>
      </c>
      <c r="AH11" s="412">
        <v>4</v>
      </c>
      <c r="AI11" s="412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52" t="str">
        <f>IF(ISBLANK($F$7),"",$F$7)</f>
        <v>RIZGAN ILYAS, Rayan</v>
      </c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53" t="s">
        <v>0</v>
      </c>
      <c r="P12" s="48">
        <v>6</v>
      </c>
      <c r="Q12" s="452" t="str">
        <f>IF(ISBLANK($Y$7),"",$Y$7)</f>
        <v>PAUL, Aaron</v>
      </c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E12" s="413">
        <v>3</v>
      </c>
      <c r="AF12" s="413"/>
      <c r="AG12" s="53" t="s">
        <v>1</v>
      </c>
      <c r="AH12" s="412">
        <v>2</v>
      </c>
      <c r="AI12" s="412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4</v>
      </c>
      <c r="AU12" s="65" t="str">
        <f>IF(ISNUMBER(AH12),":","")</f>
        <v>:</v>
      </c>
      <c r="AV12" s="65">
        <f>IF(ISNUMBER(AH12),SUM($AH$11:AI12),"")</f>
        <v>6</v>
      </c>
      <c r="AW12" s="47"/>
    </row>
    <row r="13" spans="3:49" ht="21.75" customHeight="1">
      <c r="C13" s="60">
        <v>3</v>
      </c>
      <c r="D13" s="452" t="str">
        <f>IF(ISBLANK($F$8),"",$F$8)</f>
        <v>KRAGE, Marcus</v>
      </c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53" t="s">
        <v>0</v>
      </c>
      <c r="P13" s="48">
        <v>7</v>
      </c>
      <c r="Q13" s="452" t="str">
        <f>IF(ISBLANK($Y$8),"",$Y$8)</f>
        <v>MANNKE, André</v>
      </c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E13" s="413">
        <v>5</v>
      </c>
      <c r="AF13" s="413"/>
      <c r="AG13" s="53" t="s">
        <v>1</v>
      </c>
      <c r="AH13" s="412">
        <v>0</v>
      </c>
      <c r="AI13" s="412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52" t="str">
        <f>IF(ISBLANK($F$9),"",$F$9)</f>
        <v>FITSCHEN, Stefan</v>
      </c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53" t="s">
        <v>0</v>
      </c>
      <c r="P14" s="48">
        <v>8</v>
      </c>
      <c r="Q14" s="452" t="str">
        <f>IF(ISBLANK($Y$9),"",$Y$9)</f>
        <v>SANDER. Andreas</v>
      </c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E14" s="413">
        <v>7</v>
      </c>
      <c r="AF14" s="413"/>
      <c r="AG14" s="53" t="s">
        <v>1</v>
      </c>
      <c r="AH14" s="412">
        <v>2</v>
      </c>
      <c r="AI14" s="412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6</v>
      </c>
      <c r="AR14" s="65" t="str">
        <f>IF(ISNUMBER(AH14),":","")</f>
        <v>:</v>
      </c>
      <c r="AS14" s="65">
        <f>IF(ISNUMBER(AH14),SUM($AM$11:AM14),"")</f>
        <v>2</v>
      </c>
      <c r="AT14" s="64">
        <f>IF(ISNUMBER(AH14),SUM($AE$11:AF14),"")</f>
        <v>16</v>
      </c>
      <c r="AU14" s="65" t="str">
        <f>IF(ISNUMBER(AH14),":","")</f>
        <v>:</v>
      </c>
      <c r="AV14" s="65">
        <f>IF(ISNUMBER(AH14),SUM($AH$11:AI14),"")</f>
        <v>8</v>
      </c>
      <c r="AW14" s="47"/>
    </row>
    <row r="15" spans="3:49" ht="21.75" customHeight="1">
      <c r="C15" s="60">
        <v>2</v>
      </c>
      <c r="D15" s="452" t="str">
        <f>IF(ISBLANK($F$7),"",$F$7)</f>
        <v>RIZGAN ILYAS, Rayan</v>
      </c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53" t="s">
        <v>0</v>
      </c>
      <c r="P15" s="48">
        <v>5</v>
      </c>
      <c r="Q15" s="452" t="str">
        <f>IF(ISBLANK($Y$6),"",$Y$6)</f>
        <v>BRÜDEGAM, Daniel</v>
      </c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E15" s="413">
        <v>4</v>
      </c>
      <c r="AF15" s="413"/>
      <c r="AG15" s="53" t="s">
        <v>1</v>
      </c>
      <c r="AH15" s="412">
        <v>2</v>
      </c>
      <c r="AI15" s="412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52" t="str">
        <f>IF(ISBLANK($F$8),"",$F$8)</f>
        <v>KRAGE, Marcus</v>
      </c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53" t="s">
        <v>0</v>
      </c>
      <c r="P16" s="48">
        <v>6</v>
      </c>
      <c r="Q16" s="452" t="str">
        <f>IF(ISBLANK($Y$7),"",$Y$7)</f>
        <v>PAUL, Aaron</v>
      </c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E16" s="413">
        <v>4</v>
      </c>
      <c r="AF16" s="413"/>
      <c r="AG16" s="53" t="s">
        <v>1</v>
      </c>
      <c r="AH16" s="412">
        <v>3</v>
      </c>
      <c r="AI16" s="412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10</v>
      </c>
      <c r="AR16" s="65" t="str">
        <f>IF(ISNUMBER(AH16),":","")</f>
        <v>:</v>
      </c>
      <c r="AS16" s="65">
        <f>IF(ISNUMBER(AH16),SUM($AM$11:AM16),"")</f>
        <v>2</v>
      </c>
      <c r="AT16" s="64">
        <f>IF(ISNUMBER(AH16),SUM($AE$11:AF16),"")</f>
        <v>24</v>
      </c>
      <c r="AU16" s="65" t="str">
        <f>IF(ISNUMBER(AH16),":","")</f>
        <v>:</v>
      </c>
      <c r="AV16" s="65">
        <f>IF(ISNUMBER(AH16),SUM($AH$11:AI16),"")</f>
        <v>13</v>
      </c>
      <c r="AW16" s="47"/>
    </row>
    <row r="17" spans="3:49" ht="21.75" customHeight="1">
      <c r="C17" s="60">
        <v>4</v>
      </c>
      <c r="D17" s="452" t="str">
        <f>IF(ISBLANK($F$9),"",$F$9)</f>
        <v>FITSCHEN, Stefan</v>
      </c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53" t="s">
        <v>0</v>
      </c>
      <c r="P17" s="48">
        <v>7</v>
      </c>
      <c r="Q17" s="452" t="str">
        <f>IF(ISBLANK($Y$8),"",$Y$8)</f>
        <v>MANNKE, André</v>
      </c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E17" s="413">
        <v>7</v>
      </c>
      <c r="AF17" s="413"/>
      <c r="AG17" s="53" t="s">
        <v>1</v>
      </c>
      <c r="AH17" s="412">
        <v>2</v>
      </c>
      <c r="AI17" s="412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52" t="str">
        <f>IF(ISBLANK($F$6),"",$F$6)</f>
        <v>FERREIRA, Marcos</v>
      </c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53" t="s">
        <v>0</v>
      </c>
      <c r="P18" s="48">
        <v>8</v>
      </c>
      <c r="Q18" s="452" t="str">
        <f>IF(ISBLANK($Y$9),"",$Y$9)</f>
        <v>SANDER. Andreas</v>
      </c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E18" s="413">
        <v>4</v>
      </c>
      <c r="AF18" s="413"/>
      <c r="AG18" s="53" t="s">
        <v>1</v>
      </c>
      <c r="AH18" s="412">
        <v>1</v>
      </c>
      <c r="AI18" s="412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14</v>
      </c>
      <c r="AR18" s="65" t="str">
        <f>IF(ISNUMBER(AH18),":","")</f>
        <v>:</v>
      </c>
      <c r="AS18" s="65">
        <f>IF(ISNUMBER(AH18),SUM($AM$11:AM18),"")</f>
        <v>2</v>
      </c>
      <c r="AT18" s="64">
        <f>IF(ISNUMBER(AH18),SUM($AE$11:AF18),"")</f>
        <v>35</v>
      </c>
      <c r="AU18" s="65" t="str">
        <f>IF(ISNUMBER(AH18),":","")</f>
        <v>:</v>
      </c>
      <c r="AV18" s="65">
        <f>IF(ISNUMBER(AH18),SUM($AH$11:AI18),"")</f>
        <v>16</v>
      </c>
      <c r="AW18" s="47"/>
    </row>
    <row r="19" spans="3:49" ht="21.75" customHeight="1">
      <c r="C19" s="60">
        <v>4</v>
      </c>
      <c r="D19" s="452" t="str">
        <f>IF(ISBLANK($F$9),"",$F$9)</f>
        <v>FITSCHEN, Stefan</v>
      </c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53" t="s">
        <v>0</v>
      </c>
      <c r="P19" s="48">
        <v>6</v>
      </c>
      <c r="Q19" s="452" t="str">
        <f>IF(ISBLANK($Y$7),"",$Y$7)</f>
        <v>PAUL, Aaron</v>
      </c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E19" s="413">
        <v>1</v>
      </c>
      <c r="AF19" s="413"/>
      <c r="AG19" s="53" t="s">
        <v>1</v>
      </c>
      <c r="AH19" s="412">
        <v>4</v>
      </c>
      <c r="AI19" s="412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52" t="str">
        <f>IF(ISBLANK($F$8),"",$F$8)</f>
        <v>KRAGE, Marcus</v>
      </c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53" t="s">
        <v>0</v>
      </c>
      <c r="P20" s="48">
        <v>5</v>
      </c>
      <c r="Q20" s="452" t="str">
        <f>IF(ISBLANK($Y$6),"",$Y$6)</f>
        <v>BRÜDEGAM, Daniel</v>
      </c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E20" s="413">
        <v>2</v>
      </c>
      <c r="AF20" s="413"/>
      <c r="AG20" s="53" t="s">
        <v>1</v>
      </c>
      <c r="AH20" s="412">
        <v>3</v>
      </c>
      <c r="AI20" s="412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14</v>
      </c>
      <c r="AR20" s="65" t="str">
        <f>IF(ISNUMBER(AH20),":","")</f>
        <v>:</v>
      </c>
      <c r="AS20" s="65">
        <f>IF(ISNUMBER(AH20),SUM($AM$11:AM20),"")</f>
        <v>6</v>
      </c>
      <c r="AT20" s="64">
        <f>IF(ISNUMBER(AH20),SUM($AE$11:AF20),"")</f>
        <v>38</v>
      </c>
      <c r="AU20" s="65" t="str">
        <f>IF(ISNUMBER(AH20),":","")</f>
        <v>:</v>
      </c>
      <c r="AV20" s="65">
        <f>IF(ISNUMBER(AH20),SUM($AH$11:AI20),"")</f>
        <v>23</v>
      </c>
      <c r="AW20" s="47"/>
    </row>
    <row r="21" spans="3:49" ht="21.75" customHeight="1">
      <c r="C21" s="60">
        <v>2</v>
      </c>
      <c r="D21" s="452" t="str">
        <f>IF(ISBLANK($F$7),"",$F$7)</f>
        <v>RIZGAN ILYAS, Rayan</v>
      </c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53" t="s">
        <v>0</v>
      </c>
      <c r="P21" s="48">
        <v>8</v>
      </c>
      <c r="Q21" s="452" t="str">
        <f>IF(ISBLANK($Y$9),"",$Y$9)</f>
        <v>SANDER. Andreas</v>
      </c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E21" s="413">
        <v>9</v>
      </c>
      <c r="AF21" s="413"/>
      <c r="AG21" s="53" t="s">
        <v>1</v>
      </c>
      <c r="AH21" s="412">
        <v>2</v>
      </c>
      <c r="AI21" s="412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52" t="str">
        <f>IF(ISBLANK($F$6),"",$F$6)</f>
        <v>FERREIRA, Marcos</v>
      </c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53" t="s">
        <v>0</v>
      </c>
      <c r="P22" s="48">
        <v>7</v>
      </c>
      <c r="Q22" s="452" t="str">
        <f>IF(ISBLANK($Y$8),"",$Y$8)</f>
        <v>MANNKE, André</v>
      </c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E22" s="413">
        <v>7</v>
      </c>
      <c r="AF22" s="413"/>
      <c r="AG22" s="53" t="s">
        <v>1</v>
      </c>
      <c r="AH22" s="412">
        <v>5</v>
      </c>
      <c r="AI22" s="412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18</v>
      </c>
      <c r="AR22" s="65" t="str">
        <f>IF(ISNUMBER(AH22),":","")</f>
        <v>:</v>
      </c>
      <c r="AS22" s="65">
        <f>IF(ISNUMBER(AH22),SUM($AM$11:AM22),"")</f>
        <v>6</v>
      </c>
      <c r="AT22" s="64">
        <f>IF(ISNUMBER(AH22),SUM($AE$11:AF22),"")</f>
        <v>54</v>
      </c>
      <c r="AU22" s="65" t="str">
        <f>IF(ISNUMBER(AH22),":","")</f>
        <v>:</v>
      </c>
      <c r="AV22" s="65">
        <f>IF(ISNUMBER(AH22),SUM($AH$11:AI22),"")</f>
        <v>30</v>
      </c>
      <c r="AW22" s="47"/>
    </row>
    <row r="23" spans="3:49" ht="21.75" customHeight="1">
      <c r="C23" s="60">
        <v>1</v>
      </c>
      <c r="D23" s="452" t="str">
        <f>IF(ISBLANK($F$6),"",$F$6)</f>
        <v>FERREIRA, Marcos</v>
      </c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53" t="s">
        <v>0</v>
      </c>
      <c r="P23" s="48">
        <v>6</v>
      </c>
      <c r="Q23" s="452" t="str">
        <f>IF(ISBLANK($Y$7),"",$Y$7)</f>
        <v>PAUL, Aaron</v>
      </c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E23" s="413">
        <v>3</v>
      </c>
      <c r="AF23" s="413"/>
      <c r="AG23" s="53" t="s">
        <v>1</v>
      </c>
      <c r="AH23" s="412">
        <v>5</v>
      </c>
      <c r="AI23" s="412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52" t="str">
        <f>IF(ISBLANK($F$9),"",$F$9)</f>
        <v>FITSCHEN, Stefan</v>
      </c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53" t="s">
        <v>0</v>
      </c>
      <c r="P24" s="48">
        <v>5</v>
      </c>
      <c r="Q24" s="452" t="str">
        <f>IF(ISBLANK($Y$6),"",$Y$6)</f>
        <v>BRÜDEGAM, Daniel</v>
      </c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E24" s="413">
        <v>5</v>
      </c>
      <c r="AF24" s="413"/>
      <c r="AG24" s="53" t="s">
        <v>1</v>
      </c>
      <c r="AH24" s="412">
        <v>2</v>
      </c>
      <c r="AI24" s="412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20</v>
      </c>
      <c r="AR24" s="65" t="str">
        <f>IF(ISNUMBER(AH24),":","")</f>
        <v>:</v>
      </c>
      <c r="AS24" s="65">
        <f>IF(ISNUMBER(AH24),SUM($AM$11:AM24),"")</f>
        <v>8</v>
      </c>
      <c r="AT24" s="64">
        <f>IF(ISNUMBER(AH24),SUM($AE$11:AF24),"")</f>
        <v>62</v>
      </c>
      <c r="AU24" s="65" t="str">
        <f>IF(ISNUMBER(AH24),":","")</f>
        <v>:</v>
      </c>
      <c r="AV24" s="65">
        <f>IF(ISNUMBER(AH24),SUM($AH$11:AI24),"")</f>
        <v>37</v>
      </c>
      <c r="AW24" s="47"/>
    </row>
    <row r="25" spans="3:49" ht="21.75" customHeight="1">
      <c r="C25" s="60">
        <v>3</v>
      </c>
      <c r="D25" s="452" t="str">
        <f>IF(ISBLANK($F$8),"",$F$8)</f>
        <v>KRAGE, Marcus</v>
      </c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53" t="s">
        <v>0</v>
      </c>
      <c r="P25" s="48">
        <v>8</v>
      </c>
      <c r="Q25" s="452" t="str">
        <f>IF(ISBLANK($Y$9),"",$Y$9)</f>
        <v>SANDER. Andreas</v>
      </c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E25" s="413">
        <v>6</v>
      </c>
      <c r="AF25" s="413"/>
      <c r="AG25" s="53" t="s">
        <v>1</v>
      </c>
      <c r="AH25" s="412">
        <v>2</v>
      </c>
      <c r="AI25" s="412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52" t="str">
        <f>IF(ISBLANK($F$7),"",$F$7)</f>
        <v>RIZGAN ILYAS, Rayan</v>
      </c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53" t="s">
        <v>0</v>
      </c>
      <c r="P26" s="48">
        <v>7</v>
      </c>
      <c r="Q26" s="452" t="str">
        <f>IF(ISBLANK($Y$8),"",$Y$8)</f>
        <v>MANNKE, André</v>
      </c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E26" s="413">
        <v>1</v>
      </c>
      <c r="AF26" s="413"/>
      <c r="AG26" s="53" t="s">
        <v>1</v>
      </c>
      <c r="AH26" s="412">
        <v>6</v>
      </c>
      <c r="AI26" s="412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22</v>
      </c>
      <c r="AR26" s="65" t="str">
        <f>IF(ISNUMBER(AH26),":","")</f>
        <v>:</v>
      </c>
      <c r="AS26" s="65">
        <f>IF(ISNUMBER(AH26),SUM($AM$11:AM26),"")</f>
        <v>10</v>
      </c>
      <c r="AT26" s="64">
        <f>IF(ISNUMBER(AH26),SUM($AE$11:AF26),"")</f>
        <v>69</v>
      </c>
      <c r="AU26" s="65" t="str">
        <f>IF(ISNUMBER(AH26),":","")</f>
        <v>:</v>
      </c>
      <c r="AV26" s="65">
        <f>IF(ISNUMBER(AH26),SUM($AH$11:AI26),"")</f>
        <v>45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55" t="str">
        <f>IF(ISBLANK($Y$6),"",$Y$6)</f>
        <v>BRÜDEGAM, Daniel</v>
      </c>
      <c r="K28" s="455"/>
      <c r="L28" s="455"/>
      <c r="M28" s="455"/>
      <c r="N28" s="455"/>
      <c r="O28" s="456"/>
      <c r="P28" s="70">
        <v>6</v>
      </c>
      <c r="Q28" s="455" t="str">
        <f>IF(ISBLANK($Y$7),"",$Y$7)</f>
        <v>PAUL, Aaron</v>
      </c>
      <c r="R28" s="455"/>
      <c r="S28" s="455"/>
      <c r="T28" s="455"/>
      <c r="U28" s="455"/>
      <c r="V28" s="456"/>
      <c r="W28" s="70">
        <v>7</v>
      </c>
      <c r="X28" s="463" t="str">
        <f>IF(ISBLANK($Y$8),"",$Y$8)</f>
        <v>MANNKE, André</v>
      </c>
      <c r="Y28" s="463"/>
      <c r="Z28" s="463"/>
      <c r="AA28" s="463"/>
      <c r="AB28" s="463"/>
      <c r="AC28" s="464"/>
      <c r="AD28" s="70">
        <v>8</v>
      </c>
      <c r="AE28" s="463" t="str">
        <f>IF(ISBLANK($Y$9),"",$Y$9)</f>
        <v>SANDER. Andreas</v>
      </c>
      <c r="AF28" s="463"/>
      <c r="AG28" s="463"/>
      <c r="AH28" s="463"/>
      <c r="AI28" s="463"/>
      <c r="AJ28" s="464"/>
      <c r="AK28" s="71"/>
      <c r="AL28" s="71"/>
      <c r="AM28" s="71"/>
      <c r="AN28" s="449" t="s">
        <v>7</v>
      </c>
      <c r="AO28" s="450"/>
      <c r="AP28" s="450"/>
      <c r="AQ28" s="450"/>
      <c r="AR28" s="451"/>
      <c r="AS28" s="449" t="s">
        <v>8</v>
      </c>
      <c r="AT28" s="450"/>
      <c r="AU28" s="450"/>
      <c r="AV28" s="450"/>
      <c r="AW28" s="451"/>
    </row>
    <row r="29" spans="3:49" s="66" customFormat="1" ht="18.75" customHeight="1">
      <c r="C29" s="75">
        <v>1</v>
      </c>
      <c r="D29" s="453" t="str">
        <f>IF(ISBLANK($F$6),"",$F$6)</f>
        <v>FERREIRA, Marcos</v>
      </c>
      <c r="E29" s="453"/>
      <c r="F29" s="453"/>
      <c r="G29" s="453"/>
      <c r="H29" s="454"/>
      <c r="I29" s="465">
        <f>IF(ISNUMBER(AE11),AE11,"")</f>
        <v>1</v>
      </c>
      <c r="J29" s="466"/>
      <c r="K29" s="466"/>
      <c r="L29" s="73" t="s">
        <v>1</v>
      </c>
      <c r="M29" s="461">
        <f>IF(ISNUMBER(AH11),AH11,"")</f>
        <v>4</v>
      </c>
      <c r="N29" s="461"/>
      <c r="O29" s="462"/>
      <c r="P29" s="457">
        <f>IF(ISNUMBER(AE23),AE23,"")</f>
        <v>3</v>
      </c>
      <c r="Q29" s="458"/>
      <c r="R29" s="458"/>
      <c r="S29" s="73" t="s">
        <v>1</v>
      </c>
      <c r="T29" s="459">
        <f>IF(ISNUMBER(AH23),AH23,"")</f>
        <v>5</v>
      </c>
      <c r="U29" s="459"/>
      <c r="V29" s="460"/>
      <c r="W29" s="457">
        <f>IF(ISNUMBER(AE22),AE22,"")</f>
        <v>7</v>
      </c>
      <c r="X29" s="458"/>
      <c r="Y29" s="458"/>
      <c r="Z29" s="73" t="s">
        <v>1</v>
      </c>
      <c r="AA29" s="459">
        <f>IF(ISNUMBER(AH22),AH22,"")</f>
        <v>5</v>
      </c>
      <c r="AB29" s="459"/>
      <c r="AC29" s="460"/>
      <c r="AD29" s="457">
        <f>IF(ISNUMBER(AE18),AE18,"")</f>
        <v>4</v>
      </c>
      <c r="AE29" s="458"/>
      <c r="AF29" s="458"/>
      <c r="AG29" s="73" t="s">
        <v>1</v>
      </c>
      <c r="AH29" s="459">
        <f>IF(ISNUMBER(AH18),AH18,"")</f>
        <v>1</v>
      </c>
      <c r="AI29" s="459"/>
      <c r="AJ29" s="460"/>
      <c r="AK29" s="68"/>
      <c r="AL29" s="68"/>
      <c r="AM29" s="68"/>
      <c r="AN29" s="457">
        <f>IF(ISBLANK(F6),"",IF(ISNUMBER(AH11),SUMIF(D11:N26,D29,AL11:AL26),""))</f>
        <v>4</v>
      </c>
      <c r="AO29" s="458"/>
      <c r="AP29" s="73" t="s">
        <v>1</v>
      </c>
      <c r="AQ29" s="459">
        <f>IF(ISBLANK(F6),"",IF(ISNUMBER(AH11),SUMIF(D11:N26,D29,AM11:AM26),""))</f>
        <v>4</v>
      </c>
      <c r="AR29" s="460"/>
      <c r="AS29" s="457">
        <f>IF(ISBLANK(F6),"",IF(ISNUMBER(AH11),SUM(I29,P29,W29,AD29),""))</f>
        <v>15</v>
      </c>
      <c r="AT29" s="458"/>
      <c r="AU29" s="73" t="s">
        <v>1</v>
      </c>
      <c r="AV29" s="459">
        <f>IF(ISBLANK(F6),"",IF(ISNUMBER(AH11),SUM(M29,T29,AA29,AH29),""))</f>
        <v>15</v>
      </c>
      <c r="AW29" s="460"/>
    </row>
    <row r="30" spans="3:49" s="66" customFormat="1" ht="18.75" customHeight="1">
      <c r="C30" s="75">
        <v>2</v>
      </c>
      <c r="D30" s="453" t="str">
        <f>IF(ISBLANK($F$7),"",$F$7)</f>
        <v>RIZGAN ILYAS, Rayan</v>
      </c>
      <c r="E30" s="453"/>
      <c r="F30" s="453"/>
      <c r="G30" s="453"/>
      <c r="H30" s="454"/>
      <c r="I30" s="465">
        <f>IF(ISNUMBER(AE15),AE15,"")</f>
        <v>4</v>
      </c>
      <c r="J30" s="466"/>
      <c r="K30" s="466"/>
      <c r="L30" s="73" t="s">
        <v>1</v>
      </c>
      <c r="M30" s="461">
        <f>IF(ISNUMBER(AH15),AH15,"")</f>
        <v>2</v>
      </c>
      <c r="N30" s="461"/>
      <c r="O30" s="462"/>
      <c r="P30" s="457">
        <f>IF(ISNUMBER(AE12),AE12,"")</f>
        <v>3</v>
      </c>
      <c r="Q30" s="458"/>
      <c r="R30" s="458"/>
      <c r="S30" s="73" t="s">
        <v>1</v>
      </c>
      <c r="T30" s="459">
        <f>IF(ISNUMBER(AH12),AH12,"")</f>
        <v>2</v>
      </c>
      <c r="U30" s="459"/>
      <c r="V30" s="460"/>
      <c r="W30" s="457">
        <f>IF(ISNUMBER(AE26),AE26,"")</f>
        <v>1</v>
      </c>
      <c r="X30" s="458"/>
      <c r="Y30" s="458"/>
      <c r="Z30" s="73" t="s">
        <v>1</v>
      </c>
      <c r="AA30" s="459">
        <f>IF(ISNUMBER(AH26),AH26,"")</f>
        <v>6</v>
      </c>
      <c r="AB30" s="459"/>
      <c r="AC30" s="460"/>
      <c r="AD30" s="457">
        <f>IF(ISNUMBER(AE21),AE21,"")</f>
        <v>9</v>
      </c>
      <c r="AE30" s="458"/>
      <c r="AF30" s="458"/>
      <c r="AG30" s="73" t="s">
        <v>1</v>
      </c>
      <c r="AH30" s="459">
        <f>IF(ISNUMBER(AH21),AH21,"")</f>
        <v>2</v>
      </c>
      <c r="AI30" s="459"/>
      <c r="AJ30" s="460"/>
      <c r="AK30" s="68"/>
      <c r="AL30" s="68"/>
      <c r="AM30" s="68"/>
      <c r="AN30" s="457">
        <f>IF(ISBLANK(F7),"",IF(ISNUMBER(AH12),SUMIF(D12:N27,D30,AL12:AL27),""))</f>
        <v>6</v>
      </c>
      <c r="AO30" s="458"/>
      <c r="AP30" s="73" t="s">
        <v>1</v>
      </c>
      <c r="AQ30" s="459">
        <f>IF(ISBLANK(F7),"",IF(ISNUMBER(AH12),SUMIF(D12:N27,D30,AM12:AM27),""))</f>
        <v>2</v>
      </c>
      <c r="AR30" s="460"/>
      <c r="AS30" s="457">
        <f>IF(ISBLANK(F7),"",IF(ISNUMBER(AH12),SUM(I30,P30,W30,AD30),""))</f>
        <v>17</v>
      </c>
      <c r="AT30" s="458"/>
      <c r="AU30" s="73" t="s">
        <v>1</v>
      </c>
      <c r="AV30" s="459">
        <f>IF(ISBLANK(F7),"",IF(ISNUMBER(AH12),SUM(M30,T30,AA30,AH30),""))</f>
        <v>12</v>
      </c>
      <c r="AW30" s="460"/>
    </row>
    <row r="31" spans="3:49" s="66" customFormat="1" ht="18.75" customHeight="1">
      <c r="C31" s="75">
        <v>3</v>
      </c>
      <c r="D31" s="453" t="str">
        <f>IF(ISBLANK($F$8),"",$F$8)</f>
        <v>KRAGE, Marcus</v>
      </c>
      <c r="E31" s="453"/>
      <c r="F31" s="453"/>
      <c r="G31" s="453"/>
      <c r="H31" s="454"/>
      <c r="I31" s="465">
        <f>IF(ISNUMBER(AE20),AE20,"")</f>
        <v>2</v>
      </c>
      <c r="J31" s="466"/>
      <c r="K31" s="466"/>
      <c r="L31" s="73" t="s">
        <v>1</v>
      </c>
      <c r="M31" s="461">
        <f>IF(ISNUMBER(AH20),AH20,"")</f>
        <v>3</v>
      </c>
      <c r="N31" s="461"/>
      <c r="O31" s="462"/>
      <c r="P31" s="457">
        <f>IF(ISNUMBER(AE16),AE16,"")</f>
        <v>4</v>
      </c>
      <c r="Q31" s="458"/>
      <c r="R31" s="458"/>
      <c r="S31" s="73" t="s">
        <v>1</v>
      </c>
      <c r="T31" s="459">
        <f>IF(ISNUMBER(AH16),AH16,"")</f>
        <v>3</v>
      </c>
      <c r="U31" s="459"/>
      <c r="V31" s="460"/>
      <c r="W31" s="457">
        <f>IF(ISNUMBER(AE13),AE13,"")</f>
        <v>5</v>
      </c>
      <c r="X31" s="458"/>
      <c r="Y31" s="458"/>
      <c r="Z31" s="73" t="s">
        <v>1</v>
      </c>
      <c r="AA31" s="459">
        <f>IF(ISNUMBER(AH13),AH13,"")</f>
        <v>0</v>
      </c>
      <c r="AB31" s="459"/>
      <c r="AC31" s="460"/>
      <c r="AD31" s="457">
        <f>IF(ISNUMBER(AE25),AE25,"")</f>
        <v>6</v>
      </c>
      <c r="AE31" s="458"/>
      <c r="AF31" s="458"/>
      <c r="AG31" s="73" t="s">
        <v>1</v>
      </c>
      <c r="AH31" s="459">
        <f>IF(ISNUMBER(AH25),AH25,"")</f>
        <v>2</v>
      </c>
      <c r="AI31" s="459"/>
      <c r="AJ31" s="460"/>
      <c r="AK31" s="68"/>
      <c r="AL31" s="68"/>
      <c r="AM31" s="68"/>
      <c r="AN31" s="457">
        <f>IF(ISBLANK(F8),"",IF(ISNUMBER(AH13),SUMIF(D13:N28,D31,AL13:AL28),""))</f>
        <v>6</v>
      </c>
      <c r="AO31" s="458"/>
      <c r="AP31" s="73" t="s">
        <v>1</v>
      </c>
      <c r="AQ31" s="459">
        <f>IF(ISBLANK(F8),"",IF(ISNUMBER(AH13),SUMIF(D13:N28,D31,AM13:AM28),""))</f>
        <v>2</v>
      </c>
      <c r="AR31" s="460"/>
      <c r="AS31" s="457">
        <f>IF(ISBLANK(F8),"",IF(ISNUMBER(AH13),SUM(I31,P31,W31,AD31),""))</f>
        <v>17</v>
      </c>
      <c r="AT31" s="458"/>
      <c r="AU31" s="73" t="s">
        <v>1</v>
      </c>
      <c r="AV31" s="459">
        <f>IF(ISBLANK(F8),"",IF(ISNUMBER(AH13),SUM(M31,T31,AA31,AH31),""))</f>
        <v>8</v>
      </c>
      <c r="AW31" s="460"/>
    </row>
    <row r="32" spans="3:49" s="66" customFormat="1" ht="18.75" customHeight="1">
      <c r="C32" s="75">
        <v>4</v>
      </c>
      <c r="D32" s="453" t="str">
        <f>IF(ISBLANK($F$9),"",$F$9)</f>
        <v>FITSCHEN, Stefan</v>
      </c>
      <c r="E32" s="453"/>
      <c r="F32" s="453"/>
      <c r="G32" s="453"/>
      <c r="H32" s="454"/>
      <c r="I32" s="465">
        <f>IF(ISNUMBER(AE24),AE24,"")</f>
        <v>5</v>
      </c>
      <c r="J32" s="466"/>
      <c r="K32" s="466"/>
      <c r="L32" s="73" t="s">
        <v>1</v>
      </c>
      <c r="M32" s="461">
        <f>IF(ISNUMBER(AH24),AH24,"")</f>
        <v>2</v>
      </c>
      <c r="N32" s="461"/>
      <c r="O32" s="462"/>
      <c r="P32" s="457">
        <f>IF(ISNUMBER(AE19),AE19,"")</f>
        <v>1</v>
      </c>
      <c r="Q32" s="458"/>
      <c r="R32" s="458"/>
      <c r="S32" s="73" t="s">
        <v>1</v>
      </c>
      <c r="T32" s="459">
        <f>IF(ISNUMBER(AH19),AH19,"")</f>
        <v>4</v>
      </c>
      <c r="U32" s="459"/>
      <c r="V32" s="460"/>
      <c r="W32" s="457">
        <f>IF(ISNUMBER(AE17),AE17,"")</f>
        <v>7</v>
      </c>
      <c r="X32" s="458"/>
      <c r="Y32" s="458"/>
      <c r="Z32" s="73" t="s">
        <v>1</v>
      </c>
      <c r="AA32" s="459">
        <f>IF(ISNUMBER(AH17),AH17,"")</f>
        <v>2</v>
      </c>
      <c r="AB32" s="459"/>
      <c r="AC32" s="460"/>
      <c r="AD32" s="457">
        <f>IF(ISNUMBER(AE14),AE14,"")</f>
        <v>7</v>
      </c>
      <c r="AE32" s="458"/>
      <c r="AF32" s="458"/>
      <c r="AG32" s="73" t="s">
        <v>1</v>
      </c>
      <c r="AH32" s="459">
        <f>IF(ISNUMBER(AH14),AH14,"")</f>
        <v>2</v>
      </c>
      <c r="AI32" s="459"/>
      <c r="AJ32" s="460"/>
      <c r="AK32" s="68"/>
      <c r="AL32" s="68"/>
      <c r="AM32" s="68"/>
      <c r="AN32" s="457">
        <f>IF(ISBLANK(F9),"",IF(ISNUMBER(AH14),SUMIF(D14:N29,D32,AL14:AL29),""))</f>
        <v>6</v>
      </c>
      <c r="AO32" s="458"/>
      <c r="AP32" s="73" t="s">
        <v>1</v>
      </c>
      <c r="AQ32" s="459">
        <f>IF(ISBLANK(F9),"",IF(ISNUMBER(AH14),SUMIF(D14:N29,D32,AM14:AM29),""))</f>
        <v>2</v>
      </c>
      <c r="AR32" s="460"/>
      <c r="AS32" s="457">
        <f>IF(ISBLANK(F9),"",IF(ISNUMBER(AH14),SUM(I32,P32,W32,AD32),""))</f>
        <v>20</v>
      </c>
      <c r="AT32" s="458"/>
      <c r="AU32" s="73" t="s">
        <v>1</v>
      </c>
      <c r="AV32" s="459">
        <f>IF(ISBLANK(F9),"",IF(ISNUMBER(AH14),SUM(M32,T32,AA32,AH32),""))</f>
        <v>10</v>
      </c>
      <c r="AW32" s="460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49" t="s">
        <v>7</v>
      </c>
      <c r="D34" s="450"/>
      <c r="E34" s="450"/>
      <c r="F34" s="450"/>
      <c r="G34" s="450"/>
      <c r="H34" s="451"/>
      <c r="I34" s="457">
        <f>IF(ISBLANK(Y6),"",IF(ISNUMBER(AH11),SUMIF($Q$11:$AB$26,J28,$AM$11:$AM$26),""))</f>
        <v>4</v>
      </c>
      <c r="J34" s="458"/>
      <c r="K34" s="458"/>
      <c r="L34" s="73" t="s">
        <v>1</v>
      </c>
      <c r="M34" s="459">
        <f>IF(ISBLANK(Y6),"",IF(ISNUMBER(AH11),SUMIF($Q$11:$AB$26,J28,$AL$11:$AL$26),""))</f>
        <v>4</v>
      </c>
      <c r="N34" s="459"/>
      <c r="O34" s="460"/>
      <c r="P34" s="457">
        <f>IF(ISBLANK(Y7),"",IF(ISNUMBER(AH12),SUMIF($Q$11:$AB$26,Q28,$AM$11:$AM$26),""))</f>
        <v>4</v>
      </c>
      <c r="Q34" s="458"/>
      <c r="R34" s="458"/>
      <c r="S34" s="73" t="s">
        <v>1</v>
      </c>
      <c r="T34" s="459">
        <f>IF(ISBLANK(Y7),"",IF(ISNUMBER(AH12),SUMIF($Q$11:$AB$26,Q28,$AL$11:$AL$26),""))</f>
        <v>4</v>
      </c>
      <c r="U34" s="459"/>
      <c r="V34" s="460"/>
      <c r="W34" s="457">
        <f>IF(ISBLANK(Y8),"",IF(ISNUMBER(AH13),SUMIF($Q$11:$AB$26,X28,$AM$11:$AM$26),""))</f>
        <v>2</v>
      </c>
      <c r="X34" s="458"/>
      <c r="Y34" s="458"/>
      <c r="Z34" s="73" t="s">
        <v>1</v>
      </c>
      <c r="AA34" s="459">
        <f>IF(ISBLANK(Y8),"",IF(ISNUMBER(AH13),SUMIF($Q$11:$AB$26,X28,$AL$11:$AL$26),""))</f>
        <v>6</v>
      </c>
      <c r="AB34" s="459"/>
      <c r="AC34" s="460"/>
      <c r="AD34" s="457">
        <f>IF(ISBLANK(Y9),"",IF(ISNUMBER(AH14),SUMIF($Q$11:$AB$26,AE28,$AM$11:$AM$26),""))</f>
        <v>0</v>
      </c>
      <c r="AE34" s="458"/>
      <c r="AF34" s="458"/>
      <c r="AG34" s="73" t="s">
        <v>1</v>
      </c>
      <c r="AH34" s="459">
        <f>IF(ISBLANK(Y9),"",IF(ISNUMBER(AH14),SUMIF($Q$11:$AB$26,AE28,$AL$11:$AL$26),""))</f>
        <v>8</v>
      </c>
      <c r="AI34" s="459"/>
      <c r="AJ34" s="460"/>
      <c r="AK34" s="68"/>
      <c r="AL34" s="68"/>
      <c r="AM34" s="68"/>
      <c r="AN34" s="457">
        <f>IF(ISNUMBER(AH11),SUM(AN29:AO32),"")</f>
        <v>22</v>
      </c>
      <c r="AO34" s="458"/>
      <c r="AP34" s="73" t="s">
        <v>1</v>
      </c>
      <c r="AQ34" s="459">
        <f>IF(ISNUMBER(AH11),SUM(AQ29:AR32),"")</f>
        <v>10</v>
      </c>
      <c r="AR34" s="460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49" t="s">
        <v>8</v>
      </c>
      <c r="D35" s="450"/>
      <c r="E35" s="450"/>
      <c r="F35" s="450"/>
      <c r="G35" s="450"/>
      <c r="H35" s="451"/>
      <c r="I35" s="457">
        <f>IF(ISBLANK(Y6),"",IF(ISNUMBER(AH11),SUM(M29:M32),""))</f>
        <v>11</v>
      </c>
      <c r="J35" s="458"/>
      <c r="K35" s="458"/>
      <c r="L35" s="73" t="s">
        <v>1</v>
      </c>
      <c r="M35" s="459">
        <f>IF(ISBLANK(Y6),"",IF(ISNUMBER(AH11),SUM(I29:I32),""))</f>
        <v>12</v>
      </c>
      <c r="N35" s="459"/>
      <c r="O35" s="460"/>
      <c r="P35" s="457">
        <f>IF(ISBLANK(Y7),"",IF(ISNUMBER(AH12),SUM(T29:T32),""))</f>
        <v>14</v>
      </c>
      <c r="Q35" s="458"/>
      <c r="R35" s="458"/>
      <c r="S35" s="73" t="s">
        <v>1</v>
      </c>
      <c r="T35" s="459">
        <f>IF(ISBLANK(Y7),"",IF(ISNUMBER(AH12),SUM(P29:P32),""))</f>
        <v>11</v>
      </c>
      <c r="U35" s="459"/>
      <c r="V35" s="460"/>
      <c r="W35" s="457">
        <f>IF(ISBLANK(Y8),"",IF(ISNUMBER(AH13),SUM(AA29:AA32),""))</f>
        <v>13</v>
      </c>
      <c r="X35" s="458"/>
      <c r="Y35" s="458"/>
      <c r="Z35" s="73" t="s">
        <v>1</v>
      </c>
      <c r="AA35" s="459">
        <f>IF(ISBLANK(Y8),"",IF(ISNUMBER(AH13),SUM(W29:W32),""))</f>
        <v>20</v>
      </c>
      <c r="AB35" s="459"/>
      <c r="AC35" s="460"/>
      <c r="AD35" s="457">
        <f>IF(ISBLANK(Y9),"",IF(ISNUMBER(AH14),SUM(AH29:AH32),""))</f>
        <v>7</v>
      </c>
      <c r="AE35" s="458"/>
      <c r="AF35" s="458"/>
      <c r="AG35" s="73" t="s">
        <v>1</v>
      </c>
      <c r="AH35" s="459">
        <f>IF(ISBLANK(Y9),"",IF(ISNUMBER(AH14),SUM(AD29:AD32),""))</f>
        <v>26</v>
      </c>
      <c r="AI35" s="459"/>
      <c r="AJ35" s="460"/>
      <c r="AK35" s="68"/>
      <c r="AL35" s="68"/>
      <c r="AM35" s="68"/>
      <c r="AN35" s="72"/>
      <c r="AO35" s="73"/>
      <c r="AP35" s="73"/>
      <c r="AQ35" s="73"/>
      <c r="AR35" s="74"/>
      <c r="AS35" s="457">
        <f>IF(ISNUMBER(AH11),SUM(AS29:AT32),"")</f>
        <v>69</v>
      </c>
      <c r="AT35" s="458"/>
      <c r="AU35" s="73" t="s">
        <v>1</v>
      </c>
      <c r="AV35" s="459">
        <f>IF(ISNUMBER(AH11),SUM(AV29:AW32),"")</f>
        <v>45</v>
      </c>
      <c r="AW35" s="460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H25:AI25"/>
    <mergeCell ref="AQ31:AR31"/>
    <mergeCell ref="AD31:AF31"/>
    <mergeCell ref="AE19:AF19"/>
    <mergeCell ref="AE20:AF20"/>
    <mergeCell ref="Q3:AG3"/>
    <mergeCell ref="V1:X1"/>
    <mergeCell ref="AE26:AF26"/>
    <mergeCell ref="AH26:AI26"/>
    <mergeCell ref="AE24:AF24"/>
    <mergeCell ref="AE25:AF25"/>
    <mergeCell ref="AS31:AT31"/>
    <mergeCell ref="AV31:AW31"/>
    <mergeCell ref="AE17:AF17"/>
    <mergeCell ref="AE18:AF18"/>
    <mergeCell ref="AQ30:AR30"/>
    <mergeCell ref="AN34:AO34"/>
    <mergeCell ref="AQ34:AR34"/>
    <mergeCell ref="AD34:AF34"/>
    <mergeCell ref="AH34:AJ34"/>
    <mergeCell ref="AD29:AF29"/>
    <mergeCell ref="AQ29:AR29"/>
    <mergeCell ref="AN28:AR28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1:AO31"/>
    <mergeCell ref="AN32:AO32"/>
    <mergeCell ref="AD32:AF32"/>
    <mergeCell ref="AH32:AJ32"/>
    <mergeCell ref="AH31:AJ31"/>
    <mergeCell ref="AH22:AI22"/>
    <mergeCell ref="AH23:AI23"/>
    <mergeCell ref="AN29:AO29"/>
    <mergeCell ref="AN30:AO30"/>
    <mergeCell ref="AH24:AI24"/>
    <mergeCell ref="W32:Y32"/>
    <mergeCell ref="AA32:AC32"/>
    <mergeCell ref="W34:Y34"/>
    <mergeCell ref="AD35:AF35"/>
    <mergeCell ref="AH35:AJ35"/>
    <mergeCell ref="AQ32:AR32"/>
    <mergeCell ref="AH29:AJ29"/>
    <mergeCell ref="AD30:AF30"/>
    <mergeCell ref="AH30:AJ30"/>
    <mergeCell ref="T30:V30"/>
    <mergeCell ref="P31:R31"/>
    <mergeCell ref="AA31:AC31"/>
    <mergeCell ref="W35:Y35"/>
    <mergeCell ref="AA35:AC35"/>
    <mergeCell ref="M30:O30"/>
    <mergeCell ref="M31:O31"/>
    <mergeCell ref="I29:K29"/>
    <mergeCell ref="P35:R35"/>
    <mergeCell ref="T35:V35"/>
    <mergeCell ref="W31:Y31"/>
    <mergeCell ref="T31:V31"/>
    <mergeCell ref="T34:V34"/>
    <mergeCell ref="AE21:AF21"/>
    <mergeCell ref="AE22:AF22"/>
    <mergeCell ref="AE23:AF23"/>
    <mergeCell ref="Q26:AB26"/>
    <mergeCell ref="Q25:AB25"/>
    <mergeCell ref="W29:Y29"/>
    <mergeCell ref="AA29:AC29"/>
    <mergeCell ref="I35:K35"/>
    <mergeCell ref="M35:O35"/>
    <mergeCell ref="P29:R29"/>
    <mergeCell ref="T29:V29"/>
    <mergeCell ref="P30:R30"/>
    <mergeCell ref="D18:N18"/>
    <mergeCell ref="D22:N22"/>
    <mergeCell ref="D21:N21"/>
    <mergeCell ref="Q20:AB20"/>
    <mergeCell ref="Q19:AB19"/>
    <mergeCell ref="Q22:AB22"/>
    <mergeCell ref="Q21:AB21"/>
    <mergeCell ref="Q23:AB23"/>
    <mergeCell ref="Y5:AI5"/>
    <mergeCell ref="W30:Y30"/>
    <mergeCell ref="AA30:AC30"/>
    <mergeCell ref="AH11:AI11"/>
    <mergeCell ref="AH12:AI12"/>
    <mergeCell ref="AH13:AI13"/>
    <mergeCell ref="AE12:AF12"/>
    <mergeCell ref="D13:N13"/>
    <mergeCell ref="D12:N12"/>
    <mergeCell ref="Q17:AB17"/>
    <mergeCell ref="Q18:AB18"/>
    <mergeCell ref="Q16:AB16"/>
    <mergeCell ref="D14:N14"/>
    <mergeCell ref="D15:N15"/>
    <mergeCell ref="Q13:AB13"/>
    <mergeCell ref="D19:N19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AE13:AF13"/>
    <mergeCell ref="AE11:AF11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D24:N24"/>
    <mergeCell ref="D23:N23"/>
    <mergeCell ref="Q24:AB24"/>
    <mergeCell ref="AN1:AP1"/>
    <mergeCell ref="F7:P7"/>
    <mergeCell ref="F6:P6"/>
    <mergeCell ref="Y9:AI9"/>
    <mergeCell ref="Y8:AI8"/>
    <mergeCell ref="AQ1:AV1"/>
    <mergeCell ref="AI3:AJ3"/>
    <mergeCell ref="AN3:AO3"/>
    <mergeCell ref="AR3:AS3"/>
    <mergeCell ref="AU3:AV3"/>
    <mergeCell ref="D17:N17"/>
    <mergeCell ref="C3:O3"/>
    <mergeCell ref="J2:AD2"/>
    <mergeCell ref="F9:P9"/>
    <mergeCell ref="F8:P8"/>
    <mergeCell ref="D25:N25"/>
    <mergeCell ref="D32:H32"/>
    <mergeCell ref="I32:K32"/>
    <mergeCell ref="M32:O32"/>
    <mergeCell ref="I30:K30"/>
    <mergeCell ref="I31:K31"/>
    <mergeCell ref="M34:O34"/>
    <mergeCell ref="M29:O29"/>
    <mergeCell ref="AS28:AW28"/>
    <mergeCell ref="Q28:V28"/>
    <mergeCell ref="X28:AC28"/>
    <mergeCell ref="AE28:AJ28"/>
    <mergeCell ref="P32:R32"/>
    <mergeCell ref="T32:V32"/>
    <mergeCell ref="P34:R34"/>
    <mergeCell ref="AA34:AC34"/>
    <mergeCell ref="Y7:AI7"/>
    <mergeCell ref="Y6:AI6"/>
    <mergeCell ref="C34:H34"/>
    <mergeCell ref="C35:H35"/>
    <mergeCell ref="D26:N26"/>
    <mergeCell ref="D29:H29"/>
    <mergeCell ref="D30:H30"/>
    <mergeCell ref="D31:H31"/>
    <mergeCell ref="J28:O28"/>
    <mergeCell ref="I34:K34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74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81" t="s">
        <v>106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</row>
    <row r="2" ht="15" thickBot="1"/>
    <row r="3" spans="1:30" ht="27" thickBot="1">
      <c r="A3" s="475" t="s">
        <v>31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7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8</v>
      </c>
      <c r="E5" s="158"/>
      <c r="F5" s="161">
        <f>SUM(F9:F30)</f>
        <v>4</v>
      </c>
      <c r="G5" s="161">
        <f>SUM(G9:G30)</f>
        <v>0</v>
      </c>
      <c r="H5" s="161">
        <f>SUM(H9:H30)</f>
        <v>4</v>
      </c>
      <c r="I5" s="158"/>
      <c r="J5" s="158">
        <f>SUM(J9:J30)</f>
        <v>8</v>
      </c>
      <c r="K5" s="158" t="s">
        <v>1</v>
      </c>
      <c r="L5" s="158">
        <f>SUM(L9:L30)</f>
        <v>8</v>
      </c>
      <c r="M5" s="158"/>
      <c r="N5" s="158">
        <f>SUM(N9:N30)</f>
        <v>126</v>
      </c>
      <c r="O5" s="158" t="s">
        <v>1</v>
      </c>
      <c r="P5" s="158">
        <f>SUM(P9:P30)</f>
        <v>126</v>
      </c>
      <c r="Q5" s="158"/>
      <c r="R5" s="158">
        <f>SUM(R9:R30)</f>
        <v>436</v>
      </c>
      <c r="S5" s="158" t="s">
        <v>1</v>
      </c>
      <c r="T5" s="158">
        <f>SUM(T9:T30)</f>
        <v>436</v>
      </c>
      <c r="U5" s="158"/>
      <c r="V5" s="159">
        <f>SUM(V9:V30)</f>
        <v>0</v>
      </c>
      <c r="W5" s="160"/>
      <c r="X5" s="478" t="s">
        <v>24</v>
      </c>
      <c r="Y5" s="479"/>
      <c r="Z5" s="479"/>
      <c r="AA5" s="479"/>
      <c r="AB5" s="479"/>
      <c r="AC5" s="479"/>
      <c r="AD5" s="480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0" t="s">
        <v>30</v>
      </c>
      <c r="AA7" s="163"/>
      <c r="AB7" s="213"/>
      <c r="AC7" s="169" t="s">
        <v>8</v>
      </c>
      <c r="AD7" s="215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70</v>
      </c>
      <c r="D9" s="152">
        <v>3</v>
      </c>
      <c r="F9" s="153">
        <v>3</v>
      </c>
      <c r="G9" s="153">
        <v>0</v>
      </c>
      <c r="H9" s="153">
        <v>0</v>
      </c>
      <c r="J9" s="152">
        <v>6</v>
      </c>
      <c r="K9" s="152" t="s">
        <v>1</v>
      </c>
      <c r="L9" s="152">
        <v>0</v>
      </c>
      <c r="N9" s="152">
        <v>60</v>
      </c>
      <c r="O9" s="152" t="s">
        <v>1</v>
      </c>
      <c r="P9" s="152">
        <v>34</v>
      </c>
      <c r="R9" s="152">
        <v>191</v>
      </c>
      <c r="S9" s="152" t="s">
        <v>1</v>
      </c>
      <c r="T9" s="152">
        <v>139</v>
      </c>
      <c r="V9" s="152">
        <v>52</v>
      </c>
      <c r="X9" s="173">
        <v>2</v>
      </c>
      <c r="Z9" s="178">
        <v>20</v>
      </c>
      <c r="AB9" s="173">
        <v>63.666666666666664</v>
      </c>
      <c r="AC9" s="173" t="s">
        <v>1</v>
      </c>
      <c r="AD9" s="173">
        <v>46.333333333333336</v>
      </c>
    </row>
    <row r="10" spans="1:30" ht="14.25">
      <c r="A10" s="172">
        <v>2</v>
      </c>
      <c r="B10" s="152" t="s">
        <v>82</v>
      </c>
      <c r="D10" s="152">
        <v>2</v>
      </c>
      <c r="F10" s="153">
        <v>1</v>
      </c>
      <c r="G10" s="153">
        <v>0</v>
      </c>
      <c r="H10" s="153">
        <v>1</v>
      </c>
      <c r="J10" s="152">
        <v>2</v>
      </c>
      <c r="K10" s="152" t="s">
        <v>1</v>
      </c>
      <c r="L10" s="152">
        <v>2</v>
      </c>
      <c r="N10" s="152">
        <v>29</v>
      </c>
      <c r="O10" s="152" t="s">
        <v>1</v>
      </c>
      <c r="P10" s="152">
        <v>33</v>
      </c>
      <c r="R10" s="152">
        <v>102</v>
      </c>
      <c r="S10" s="152" t="s">
        <v>1</v>
      </c>
      <c r="T10" s="152">
        <v>118</v>
      </c>
      <c r="V10" s="152">
        <v>-16</v>
      </c>
      <c r="X10" s="173">
        <v>1</v>
      </c>
      <c r="Z10" s="178">
        <v>14.5</v>
      </c>
      <c r="AB10" s="173">
        <v>51</v>
      </c>
      <c r="AC10" s="173" t="s">
        <v>1</v>
      </c>
      <c r="AD10" s="173">
        <v>59</v>
      </c>
    </row>
    <row r="11" spans="1:30" ht="14.25">
      <c r="A11" s="172">
        <v>3</v>
      </c>
      <c r="B11" s="152" t="s">
        <v>92</v>
      </c>
      <c r="D11" s="152">
        <v>3</v>
      </c>
      <c r="F11" s="153">
        <v>0</v>
      </c>
      <c r="G11" s="153">
        <v>0</v>
      </c>
      <c r="H11" s="153">
        <v>3</v>
      </c>
      <c r="J11" s="152">
        <v>0</v>
      </c>
      <c r="K11" s="152" t="s">
        <v>1</v>
      </c>
      <c r="L11" s="152">
        <v>6</v>
      </c>
      <c r="N11" s="152">
        <v>37</v>
      </c>
      <c r="O11" s="152" t="s">
        <v>1</v>
      </c>
      <c r="P11" s="152">
        <v>59</v>
      </c>
      <c r="R11" s="152">
        <v>143</v>
      </c>
      <c r="S11" s="152" t="s">
        <v>1</v>
      </c>
      <c r="T11" s="152">
        <v>179</v>
      </c>
      <c r="V11" s="152">
        <v>-36</v>
      </c>
      <c r="X11" s="173">
        <v>0</v>
      </c>
      <c r="Z11" s="178">
        <v>12.333333333333334</v>
      </c>
      <c r="AB11" s="173">
        <v>47.666666666666664</v>
      </c>
      <c r="AC11" s="173" t="s">
        <v>1</v>
      </c>
      <c r="AD11" s="173">
        <v>59.666666666666664</v>
      </c>
    </row>
    <row r="12" spans="1:29" ht="14.25">
      <c r="A12" s="172"/>
      <c r="F12" s="153"/>
      <c r="G12" s="153"/>
      <c r="H12" s="153"/>
      <c r="X12" s="173"/>
      <c r="Z12" s="178"/>
      <c r="AC12" s="173"/>
    </row>
    <row r="13" spans="1:29" ht="15" thickBot="1">
      <c r="A13" s="172"/>
      <c r="F13" s="153"/>
      <c r="G13" s="153"/>
      <c r="H13" s="153"/>
      <c r="X13" s="173"/>
      <c r="Z13" s="178"/>
      <c r="AC13" s="173"/>
    </row>
    <row r="14" spans="1:29" ht="14.25" hidden="1">
      <c r="A14" s="172"/>
      <c r="F14" s="153"/>
      <c r="G14" s="153"/>
      <c r="H14" s="153"/>
      <c r="X14" s="173"/>
      <c r="Z14" s="178"/>
      <c r="AC14" s="173"/>
    </row>
    <row r="15" spans="1:29" ht="14.25" hidden="1">
      <c r="A15" s="172"/>
      <c r="F15" s="153"/>
      <c r="G15" s="153"/>
      <c r="H15" s="153"/>
      <c r="X15" s="173"/>
      <c r="Z15" s="178"/>
      <c r="AC15" s="173"/>
    </row>
    <row r="16" spans="1:29" ht="14.25" hidden="1">
      <c r="A16" s="172"/>
      <c r="F16" s="153"/>
      <c r="G16" s="153"/>
      <c r="H16" s="153"/>
      <c r="X16" s="173"/>
      <c r="Z16" s="178"/>
      <c r="AC16" s="173"/>
    </row>
    <row r="17" spans="1:29" ht="14.25" hidden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75" t="s">
        <v>33</v>
      </c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7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SUM(G38:G187)</f>
        <v>31.75</v>
      </c>
      <c r="H34" s="179">
        <f>SUM(H38:H187)</f>
        <v>127</v>
      </c>
      <c r="I34" s="179"/>
      <c r="J34" s="179">
        <f>SUM(J38:J187)</f>
        <v>54</v>
      </c>
      <c r="K34" s="179">
        <f>SUM(K38:K187)</f>
        <v>18</v>
      </c>
      <c r="L34" s="179">
        <f>SUM(L38:L187)</f>
        <v>55</v>
      </c>
      <c r="M34" s="179"/>
      <c r="N34" s="179">
        <f>SUM(N38:N187)</f>
        <v>126</v>
      </c>
      <c r="O34" s="179" t="s">
        <v>1</v>
      </c>
      <c r="P34" s="179">
        <f>SUM(P38:P187)</f>
        <v>128</v>
      </c>
      <c r="Q34" s="179"/>
      <c r="R34" s="179">
        <f>SUM(R38:R187)</f>
        <v>433</v>
      </c>
      <c r="S34" s="179" t="s">
        <v>1</v>
      </c>
      <c r="T34" s="179">
        <f>SUM(T38:T187)</f>
        <v>434</v>
      </c>
      <c r="U34" s="179"/>
      <c r="V34" s="180">
        <f>SUM(V38:V187)</f>
        <v>-1</v>
      </c>
      <c r="W34" s="174"/>
      <c r="X34" s="174"/>
      <c r="Y34" s="160"/>
      <c r="Z34" s="211"/>
      <c r="AA34" s="158"/>
      <c r="AB34" s="214"/>
      <c r="AC34" s="175" t="s">
        <v>24</v>
      </c>
      <c r="AD34" s="216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2" t="s">
        <v>7</v>
      </c>
      <c r="AA36" s="163"/>
      <c r="AB36" s="213"/>
      <c r="AC36" s="169" t="s">
        <v>8</v>
      </c>
      <c r="AD36" s="215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76</v>
      </c>
      <c r="C38" s="177" t="s">
        <v>70</v>
      </c>
      <c r="G38" s="152">
        <v>2.75</v>
      </c>
      <c r="H38" s="152">
        <v>11</v>
      </c>
      <c r="J38" s="152">
        <v>7</v>
      </c>
      <c r="K38" s="152">
        <v>1</v>
      </c>
      <c r="L38" s="152">
        <v>3</v>
      </c>
      <c r="N38" s="152">
        <v>15</v>
      </c>
      <c r="O38" s="152" t="s">
        <v>1</v>
      </c>
      <c r="P38" s="152">
        <v>7</v>
      </c>
      <c r="R38" s="152">
        <v>38</v>
      </c>
      <c r="S38" s="152" t="s">
        <v>1</v>
      </c>
      <c r="T38" s="152">
        <v>27</v>
      </c>
      <c r="V38" s="152">
        <v>11</v>
      </c>
      <c r="Z38" s="173">
        <v>5.454545454545454</v>
      </c>
      <c r="AA38" s="173"/>
      <c r="AB38" s="178">
        <v>13.818181818181818</v>
      </c>
      <c r="AC38" s="173" t="s">
        <v>1</v>
      </c>
      <c r="AD38" s="178">
        <v>9.818181818181818</v>
      </c>
    </row>
    <row r="39" spans="1:30" ht="14.25">
      <c r="A39" s="172">
        <v>2</v>
      </c>
      <c r="B39" s="177" t="s">
        <v>75</v>
      </c>
      <c r="C39" s="177" t="s">
        <v>70</v>
      </c>
      <c r="G39" s="152">
        <v>3</v>
      </c>
      <c r="H39" s="152">
        <v>12</v>
      </c>
      <c r="J39" s="152">
        <v>6</v>
      </c>
      <c r="K39" s="152">
        <v>2</v>
      </c>
      <c r="L39" s="152">
        <v>4</v>
      </c>
      <c r="N39" s="152">
        <v>14</v>
      </c>
      <c r="O39" s="152" t="s">
        <v>1</v>
      </c>
      <c r="P39" s="152">
        <v>10</v>
      </c>
      <c r="R39" s="152">
        <v>45</v>
      </c>
      <c r="S39" s="152" t="s">
        <v>1</v>
      </c>
      <c r="T39" s="152">
        <v>39</v>
      </c>
      <c r="V39" s="152">
        <v>6</v>
      </c>
      <c r="Z39" s="173">
        <v>4.666666666666667</v>
      </c>
      <c r="AA39" s="173"/>
      <c r="AB39" s="178">
        <v>15</v>
      </c>
      <c r="AC39" s="173" t="s">
        <v>1</v>
      </c>
      <c r="AD39" s="178">
        <v>13</v>
      </c>
    </row>
    <row r="40" spans="1:30" ht="14.25">
      <c r="A40" s="172">
        <v>3</v>
      </c>
      <c r="B40" s="177" t="s">
        <v>78</v>
      </c>
      <c r="C40" s="177" t="s">
        <v>70</v>
      </c>
      <c r="G40" s="152">
        <v>2</v>
      </c>
      <c r="H40" s="152">
        <v>8</v>
      </c>
      <c r="J40" s="152">
        <v>6</v>
      </c>
      <c r="K40" s="152">
        <v>0</v>
      </c>
      <c r="L40" s="152">
        <v>2</v>
      </c>
      <c r="N40" s="152">
        <v>12</v>
      </c>
      <c r="O40" s="152" t="s">
        <v>1</v>
      </c>
      <c r="P40" s="152">
        <v>4</v>
      </c>
      <c r="R40" s="152">
        <v>39</v>
      </c>
      <c r="S40" s="152" t="s">
        <v>1</v>
      </c>
      <c r="T40" s="152">
        <v>22</v>
      </c>
      <c r="V40" s="152">
        <v>17</v>
      </c>
      <c r="Z40" s="173">
        <v>6</v>
      </c>
      <c r="AA40" s="173"/>
      <c r="AB40" s="178">
        <v>19.5</v>
      </c>
      <c r="AC40" s="173" t="s">
        <v>1</v>
      </c>
      <c r="AD40" s="178">
        <v>11</v>
      </c>
    </row>
    <row r="41" spans="1:30" ht="14.25">
      <c r="A41" s="172">
        <v>4</v>
      </c>
      <c r="B41" s="177" t="s">
        <v>74</v>
      </c>
      <c r="C41" s="177" t="s">
        <v>70</v>
      </c>
      <c r="G41" s="152">
        <v>2</v>
      </c>
      <c r="H41" s="152">
        <v>8</v>
      </c>
      <c r="J41" s="152">
        <v>5</v>
      </c>
      <c r="K41" s="152">
        <v>1</v>
      </c>
      <c r="L41" s="152">
        <v>2</v>
      </c>
      <c r="N41" s="152">
        <v>11</v>
      </c>
      <c r="O41" s="152" t="s">
        <v>1</v>
      </c>
      <c r="P41" s="152">
        <v>5</v>
      </c>
      <c r="R41" s="152">
        <v>38</v>
      </c>
      <c r="S41" s="152" t="s">
        <v>1</v>
      </c>
      <c r="T41" s="152">
        <v>19</v>
      </c>
      <c r="V41" s="152">
        <v>19</v>
      </c>
      <c r="Z41" s="173">
        <v>5.5</v>
      </c>
      <c r="AA41" s="173"/>
      <c r="AB41" s="178">
        <v>19</v>
      </c>
      <c r="AC41" s="173" t="s">
        <v>1</v>
      </c>
      <c r="AD41" s="178">
        <v>9.5</v>
      </c>
    </row>
    <row r="42" spans="1:30" ht="14.25">
      <c r="A42" s="172">
        <v>5</v>
      </c>
      <c r="B42" s="177" t="s">
        <v>88</v>
      </c>
      <c r="C42" s="177" t="s">
        <v>82</v>
      </c>
      <c r="G42" s="152">
        <v>2</v>
      </c>
      <c r="H42" s="152">
        <v>8</v>
      </c>
      <c r="J42" s="152">
        <v>5</v>
      </c>
      <c r="K42" s="152">
        <v>1</v>
      </c>
      <c r="L42" s="152">
        <v>2</v>
      </c>
      <c r="N42" s="152">
        <v>11</v>
      </c>
      <c r="O42" s="152" t="s">
        <v>1</v>
      </c>
      <c r="P42" s="152">
        <v>5</v>
      </c>
      <c r="R42" s="152">
        <v>30</v>
      </c>
      <c r="S42" s="152" t="s">
        <v>1</v>
      </c>
      <c r="T42" s="152">
        <v>22</v>
      </c>
      <c r="V42" s="152">
        <v>8</v>
      </c>
      <c r="Z42" s="173">
        <v>5.5</v>
      </c>
      <c r="AA42" s="173"/>
      <c r="AB42" s="178">
        <v>15</v>
      </c>
      <c r="AC42" s="173" t="s">
        <v>1</v>
      </c>
      <c r="AD42" s="178">
        <v>11</v>
      </c>
    </row>
    <row r="43" spans="1:30" ht="14.25">
      <c r="A43" s="172">
        <v>6</v>
      </c>
      <c r="B43" s="177" t="s">
        <v>100</v>
      </c>
      <c r="C43" s="177" t="s">
        <v>92</v>
      </c>
      <c r="G43" s="152">
        <v>3</v>
      </c>
      <c r="H43" s="152">
        <v>12</v>
      </c>
      <c r="J43" s="152">
        <v>4</v>
      </c>
      <c r="K43" s="152">
        <v>2</v>
      </c>
      <c r="L43" s="152">
        <v>6</v>
      </c>
      <c r="N43" s="152">
        <v>10</v>
      </c>
      <c r="O43" s="152" t="s">
        <v>1</v>
      </c>
      <c r="P43" s="152">
        <v>14</v>
      </c>
      <c r="R43" s="152">
        <v>34</v>
      </c>
      <c r="S43" s="152" t="s">
        <v>1</v>
      </c>
      <c r="T43" s="152">
        <v>37</v>
      </c>
      <c r="V43" s="152">
        <v>-3</v>
      </c>
      <c r="Z43" s="173">
        <v>3.3333333333333335</v>
      </c>
      <c r="AA43" s="173"/>
      <c r="AB43" s="178">
        <v>11.333333333333334</v>
      </c>
      <c r="AC43" s="173" t="s">
        <v>1</v>
      </c>
      <c r="AD43" s="178">
        <v>12.333333333333334</v>
      </c>
    </row>
    <row r="44" spans="1:30" ht="14.25">
      <c r="A44" s="172">
        <v>7</v>
      </c>
      <c r="B44" s="177" t="s">
        <v>103</v>
      </c>
      <c r="C44" s="177" t="s">
        <v>92</v>
      </c>
      <c r="G44" s="152">
        <v>3</v>
      </c>
      <c r="H44" s="152">
        <v>12</v>
      </c>
      <c r="J44" s="152">
        <v>4</v>
      </c>
      <c r="K44" s="152">
        <v>2</v>
      </c>
      <c r="L44" s="152">
        <v>6</v>
      </c>
      <c r="N44" s="152">
        <v>10</v>
      </c>
      <c r="O44" s="152" t="s">
        <v>1</v>
      </c>
      <c r="P44" s="152">
        <v>14</v>
      </c>
      <c r="R44" s="152">
        <v>42</v>
      </c>
      <c r="S44" s="152" t="s">
        <v>1</v>
      </c>
      <c r="T44" s="152">
        <v>48</v>
      </c>
      <c r="V44" s="152">
        <v>-6</v>
      </c>
      <c r="Z44" s="173">
        <v>3.3333333333333335</v>
      </c>
      <c r="AA44" s="173"/>
      <c r="AB44" s="178">
        <v>14</v>
      </c>
      <c r="AC44" s="173" t="s">
        <v>1</v>
      </c>
      <c r="AD44" s="178">
        <v>16</v>
      </c>
    </row>
    <row r="45" spans="1:30" ht="14.25">
      <c r="A45" s="172">
        <v>8</v>
      </c>
      <c r="B45" s="177" t="s">
        <v>90</v>
      </c>
      <c r="C45" s="177" t="s">
        <v>82</v>
      </c>
      <c r="G45" s="152">
        <v>2</v>
      </c>
      <c r="H45" s="152">
        <v>8</v>
      </c>
      <c r="J45" s="152">
        <v>4</v>
      </c>
      <c r="K45" s="152">
        <v>1</v>
      </c>
      <c r="L45" s="152">
        <v>3</v>
      </c>
      <c r="N45" s="152">
        <v>9</v>
      </c>
      <c r="O45" s="152" t="s">
        <v>1</v>
      </c>
      <c r="P45" s="152">
        <v>7</v>
      </c>
      <c r="R45" s="152">
        <v>26</v>
      </c>
      <c r="S45" s="152" t="s">
        <v>1</v>
      </c>
      <c r="T45" s="152">
        <v>20</v>
      </c>
      <c r="V45" s="152">
        <v>6</v>
      </c>
      <c r="Z45" s="173">
        <v>4.5</v>
      </c>
      <c r="AA45" s="173"/>
      <c r="AB45" s="178">
        <v>13</v>
      </c>
      <c r="AC45" s="173" t="s">
        <v>1</v>
      </c>
      <c r="AD45" s="178">
        <v>10</v>
      </c>
    </row>
    <row r="46" spans="1:30" ht="14.25">
      <c r="A46" s="172">
        <v>9</v>
      </c>
      <c r="B46" s="177" t="s">
        <v>77</v>
      </c>
      <c r="C46" s="177" t="s">
        <v>70</v>
      </c>
      <c r="G46" s="152">
        <v>2</v>
      </c>
      <c r="H46" s="152">
        <v>8</v>
      </c>
      <c r="J46" s="152">
        <v>4</v>
      </c>
      <c r="K46" s="152">
        <v>0</v>
      </c>
      <c r="L46" s="152">
        <v>4</v>
      </c>
      <c r="N46" s="152">
        <v>8</v>
      </c>
      <c r="O46" s="152" t="s">
        <v>1</v>
      </c>
      <c r="P46" s="152">
        <v>8</v>
      </c>
      <c r="R46" s="152">
        <v>28</v>
      </c>
      <c r="S46" s="152" t="s">
        <v>1</v>
      </c>
      <c r="T46" s="152">
        <v>30</v>
      </c>
      <c r="V46" s="152">
        <v>-2</v>
      </c>
      <c r="Z46" s="173">
        <v>4</v>
      </c>
      <c r="AA46" s="173"/>
      <c r="AB46" s="178">
        <v>14</v>
      </c>
      <c r="AC46" s="173" t="s">
        <v>1</v>
      </c>
      <c r="AD46" s="178">
        <v>15</v>
      </c>
    </row>
    <row r="47" spans="1:30" ht="14.25">
      <c r="A47" s="172">
        <v>10</v>
      </c>
      <c r="B47" s="177" t="s">
        <v>89</v>
      </c>
      <c r="C47" s="177" t="s">
        <v>82</v>
      </c>
      <c r="G47" s="152">
        <v>2</v>
      </c>
      <c r="H47" s="152">
        <v>8</v>
      </c>
      <c r="J47" s="152">
        <v>3</v>
      </c>
      <c r="K47" s="152">
        <v>2</v>
      </c>
      <c r="L47" s="152">
        <v>3</v>
      </c>
      <c r="N47" s="152">
        <v>8</v>
      </c>
      <c r="O47" s="152" t="s">
        <v>1</v>
      </c>
      <c r="P47" s="152">
        <v>8</v>
      </c>
      <c r="R47" s="152">
        <v>30</v>
      </c>
      <c r="S47" s="152" t="s">
        <v>1</v>
      </c>
      <c r="T47" s="152">
        <v>33</v>
      </c>
      <c r="V47" s="152">
        <v>-3</v>
      </c>
      <c r="Z47" s="173">
        <v>4</v>
      </c>
      <c r="AA47" s="173"/>
      <c r="AB47" s="178">
        <v>15</v>
      </c>
      <c r="AC47" s="173" t="s">
        <v>1</v>
      </c>
      <c r="AD47" s="178">
        <v>16.5</v>
      </c>
    </row>
    <row r="48" spans="1:30" ht="14.25">
      <c r="A48" s="172">
        <v>11</v>
      </c>
      <c r="B48" s="177" t="s">
        <v>102</v>
      </c>
      <c r="C48" s="177" t="s">
        <v>92</v>
      </c>
      <c r="G48" s="152">
        <v>3</v>
      </c>
      <c r="H48" s="152">
        <v>12</v>
      </c>
      <c r="J48" s="152">
        <v>2</v>
      </c>
      <c r="K48" s="152">
        <v>2</v>
      </c>
      <c r="L48" s="152">
        <v>8</v>
      </c>
      <c r="N48" s="152">
        <v>6</v>
      </c>
      <c r="O48" s="152" t="s">
        <v>1</v>
      </c>
      <c r="P48" s="152">
        <v>18</v>
      </c>
      <c r="R48" s="152">
        <v>26</v>
      </c>
      <c r="S48" s="152" t="s">
        <v>1</v>
      </c>
      <c r="T48" s="152">
        <v>50</v>
      </c>
      <c r="V48" s="152">
        <v>-24</v>
      </c>
      <c r="Z48" s="173">
        <v>2</v>
      </c>
      <c r="AA48" s="173"/>
      <c r="AB48" s="178">
        <v>8.666666666666666</v>
      </c>
      <c r="AC48" s="173" t="s">
        <v>1</v>
      </c>
      <c r="AD48" s="178">
        <v>16.666666666666668</v>
      </c>
    </row>
    <row r="49" spans="1:30" ht="14.25">
      <c r="A49" s="172">
        <v>12</v>
      </c>
      <c r="B49" s="177" t="s">
        <v>99</v>
      </c>
      <c r="C49" s="177" t="s">
        <v>92</v>
      </c>
      <c r="G49" s="152">
        <v>1</v>
      </c>
      <c r="H49" s="152">
        <v>4</v>
      </c>
      <c r="J49" s="152">
        <v>2</v>
      </c>
      <c r="K49" s="152">
        <v>1</v>
      </c>
      <c r="L49" s="152">
        <v>1</v>
      </c>
      <c r="N49" s="152">
        <v>5</v>
      </c>
      <c r="O49" s="152" t="s">
        <v>1</v>
      </c>
      <c r="P49" s="152">
        <v>3</v>
      </c>
      <c r="R49" s="152">
        <v>16</v>
      </c>
      <c r="S49" s="152" t="s">
        <v>1</v>
      </c>
      <c r="T49" s="152">
        <v>9</v>
      </c>
      <c r="V49" s="152">
        <v>7</v>
      </c>
      <c r="Z49" s="173">
        <v>5</v>
      </c>
      <c r="AA49" s="173"/>
      <c r="AB49" s="178">
        <v>16</v>
      </c>
      <c r="AC49" s="173" t="s">
        <v>1</v>
      </c>
      <c r="AD49" s="178">
        <v>9</v>
      </c>
    </row>
    <row r="50" spans="1:30" ht="14.25">
      <c r="A50" s="172">
        <v>13</v>
      </c>
      <c r="B50" s="177" t="s">
        <v>105</v>
      </c>
      <c r="C50" s="177" t="s">
        <v>92</v>
      </c>
      <c r="G50" s="152">
        <v>1</v>
      </c>
      <c r="H50" s="152">
        <v>4</v>
      </c>
      <c r="J50" s="152">
        <v>1</v>
      </c>
      <c r="K50" s="152">
        <v>1</v>
      </c>
      <c r="L50" s="152">
        <v>2</v>
      </c>
      <c r="N50" s="152">
        <v>3</v>
      </c>
      <c r="O50" s="152" t="s">
        <v>1</v>
      </c>
      <c r="P50" s="152">
        <v>5</v>
      </c>
      <c r="R50" s="152">
        <v>17</v>
      </c>
      <c r="S50" s="152" t="s">
        <v>1</v>
      </c>
      <c r="T50" s="152">
        <v>20</v>
      </c>
      <c r="V50" s="152">
        <v>-3</v>
      </c>
      <c r="Z50" s="173">
        <v>3</v>
      </c>
      <c r="AA50" s="173"/>
      <c r="AB50" s="178">
        <v>17</v>
      </c>
      <c r="AC50" s="173" t="s">
        <v>1</v>
      </c>
      <c r="AD50" s="178">
        <v>20</v>
      </c>
    </row>
    <row r="51" spans="1:30" ht="14.25">
      <c r="A51" s="172">
        <v>14</v>
      </c>
      <c r="B51" s="177" t="s">
        <v>104</v>
      </c>
      <c r="C51" s="177" t="s">
        <v>92</v>
      </c>
      <c r="G51" s="152">
        <v>1</v>
      </c>
      <c r="H51" s="152">
        <v>4</v>
      </c>
      <c r="J51" s="152">
        <v>1</v>
      </c>
      <c r="K51" s="152">
        <v>1</v>
      </c>
      <c r="L51" s="152">
        <v>2</v>
      </c>
      <c r="N51" s="152">
        <v>3</v>
      </c>
      <c r="O51" s="152" t="s">
        <v>1</v>
      </c>
      <c r="P51" s="152">
        <v>5</v>
      </c>
      <c r="R51" s="152">
        <v>8</v>
      </c>
      <c r="S51" s="152" t="s">
        <v>1</v>
      </c>
      <c r="T51" s="152">
        <v>15</v>
      </c>
      <c r="V51" s="152">
        <v>-7</v>
      </c>
      <c r="Z51" s="173">
        <v>3</v>
      </c>
      <c r="AA51" s="173"/>
      <c r="AB51" s="178">
        <v>8</v>
      </c>
      <c r="AC51" s="173" t="s">
        <v>1</v>
      </c>
      <c r="AD51" s="178">
        <v>15</v>
      </c>
    </row>
    <row r="52" spans="1:30" ht="14.25">
      <c r="A52" s="172">
        <v>15</v>
      </c>
      <c r="B52" s="177" t="s">
        <v>91</v>
      </c>
      <c r="C52" s="177" t="s">
        <v>82</v>
      </c>
      <c r="G52" s="152">
        <v>2</v>
      </c>
      <c r="H52" s="152">
        <v>8</v>
      </c>
      <c r="J52" s="152">
        <v>0</v>
      </c>
      <c r="K52" s="152">
        <v>1</v>
      </c>
      <c r="L52" s="152">
        <v>7</v>
      </c>
      <c r="N52" s="152">
        <v>1</v>
      </c>
      <c r="O52" s="152" t="s">
        <v>1</v>
      </c>
      <c r="P52" s="152">
        <v>15</v>
      </c>
      <c r="R52" s="152">
        <v>16</v>
      </c>
      <c r="S52" s="152" t="s">
        <v>1</v>
      </c>
      <c r="T52" s="152">
        <v>43</v>
      </c>
      <c r="V52" s="152">
        <v>-27</v>
      </c>
      <c r="Z52" s="173">
        <v>0.5</v>
      </c>
      <c r="AA52" s="173"/>
      <c r="AB52" s="178">
        <v>8</v>
      </c>
      <c r="AC52" s="173" t="s">
        <v>1</v>
      </c>
      <c r="AD52" s="178">
        <v>21.5</v>
      </c>
    </row>
    <row r="53" spans="1:30" ht="14.25">
      <c r="A53" s="172"/>
      <c r="B53" s="177"/>
      <c r="C53" s="177"/>
      <c r="AA53" s="173"/>
      <c r="AB53" s="178"/>
      <c r="AC53" s="173"/>
      <c r="AD53" s="178"/>
    </row>
    <row r="54" spans="1:30" ht="14.25">
      <c r="A54" s="172"/>
      <c r="B54" s="177"/>
      <c r="C54" s="177"/>
      <c r="AA54" s="173"/>
      <c r="AB54" s="178"/>
      <c r="AC54" s="173"/>
      <c r="AD54" s="178"/>
    </row>
    <row r="55" spans="1:30" ht="14.25">
      <c r="A55" s="172"/>
      <c r="B55" s="177"/>
      <c r="C55" s="177"/>
      <c r="AA55" s="173"/>
      <c r="AB55" s="178"/>
      <c r="AC55" s="173"/>
      <c r="AD55" s="178"/>
    </row>
    <row r="56" spans="1:30" ht="14.25">
      <c r="A56" s="172"/>
      <c r="B56" s="177"/>
      <c r="C56" s="177"/>
      <c r="AA56" s="173"/>
      <c r="AB56" s="178"/>
      <c r="AC56" s="173"/>
      <c r="AD56" s="178"/>
    </row>
    <row r="57" spans="1:30" ht="14.25">
      <c r="A57" s="172"/>
      <c r="B57" s="177"/>
      <c r="C57" s="177"/>
      <c r="AA57" s="173"/>
      <c r="AB57" s="178"/>
      <c r="AC57" s="173"/>
      <c r="AD57" s="178"/>
    </row>
    <row r="58" spans="1:30" ht="14.25">
      <c r="A58" s="172"/>
      <c r="B58" s="177"/>
      <c r="C58" s="177"/>
      <c r="AA58" s="173"/>
      <c r="AB58" s="178"/>
      <c r="AC58" s="173"/>
      <c r="AD58" s="178"/>
    </row>
    <row r="59" spans="1:30" ht="14.25">
      <c r="A59" s="172"/>
      <c r="B59" s="177"/>
      <c r="C59" s="177"/>
      <c r="AA59" s="173"/>
      <c r="AB59" s="178"/>
      <c r="AC59" s="173"/>
      <c r="AD59" s="178"/>
    </row>
    <row r="60" spans="1:30" ht="14.25">
      <c r="A60" s="172"/>
      <c r="B60" s="177"/>
      <c r="C60" s="177"/>
      <c r="AA60" s="173"/>
      <c r="AB60" s="178"/>
      <c r="AC60" s="173"/>
      <c r="AD60" s="178"/>
    </row>
    <row r="61" spans="1:30" ht="14.25">
      <c r="A61" s="172"/>
      <c r="B61" s="177"/>
      <c r="C61" s="177"/>
      <c r="AA61" s="173"/>
      <c r="AB61" s="178"/>
      <c r="AC61" s="173"/>
      <c r="AD61" s="178"/>
    </row>
    <row r="62" spans="1:30" ht="14.25">
      <c r="A62" s="172"/>
      <c r="B62" s="177"/>
      <c r="C62" s="177"/>
      <c r="AA62" s="173"/>
      <c r="AB62" s="178"/>
      <c r="AC62" s="173"/>
      <c r="AD62" s="178"/>
    </row>
    <row r="63" spans="1:30" ht="14.25">
      <c r="A63" s="172"/>
      <c r="B63" s="177"/>
      <c r="C63" s="177"/>
      <c r="AA63" s="173"/>
      <c r="AB63" s="178"/>
      <c r="AC63" s="173"/>
      <c r="AD63" s="178"/>
    </row>
    <row r="64" spans="1:30" ht="14.25">
      <c r="A64" s="172"/>
      <c r="B64" s="177"/>
      <c r="C64" s="177"/>
      <c r="AA64" s="173"/>
      <c r="AB64" s="178"/>
      <c r="AC64" s="173"/>
      <c r="AD64" s="178"/>
    </row>
    <row r="65" spans="1:30" ht="14.25">
      <c r="A65" s="172"/>
      <c r="B65" s="177"/>
      <c r="C65" s="177"/>
      <c r="AA65" s="173"/>
      <c r="AB65" s="178"/>
      <c r="AC65" s="173"/>
      <c r="AD65" s="178"/>
    </row>
    <row r="66" spans="1:30" ht="14.25">
      <c r="A66" s="172"/>
      <c r="B66" s="177"/>
      <c r="C66" s="177"/>
      <c r="AA66" s="173"/>
      <c r="AB66" s="178"/>
      <c r="AC66" s="173"/>
      <c r="AD66" s="178"/>
    </row>
    <row r="67" spans="1:30" ht="14.25">
      <c r="A67" s="172"/>
      <c r="B67" s="177"/>
      <c r="C67" s="177"/>
      <c r="AA67" s="173"/>
      <c r="AB67" s="178"/>
      <c r="AC67" s="173"/>
      <c r="AD67" s="178"/>
    </row>
    <row r="68" spans="1:30" ht="14.25">
      <c r="A68" s="172"/>
      <c r="B68" s="177"/>
      <c r="C68" s="177"/>
      <c r="AA68" s="173"/>
      <c r="AB68" s="178"/>
      <c r="AC68" s="173"/>
      <c r="AD68" s="178"/>
    </row>
    <row r="69" spans="1:30" ht="14.25">
      <c r="A69" s="172"/>
      <c r="B69" s="177"/>
      <c r="C69" s="177"/>
      <c r="AA69" s="173"/>
      <c r="AB69" s="178"/>
      <c r="AC69" s="173"/>
      <c r="AD69" s="178"/>
    </row>
    <row r="70" spans="1:30" ht="14.25">
      <c r="A70" s="172"/>
      <c r="B70" s="177"/>
      <c r="C70" s="177"/>
      <c r="AA70" s="173"/>
      <c r="AB70" s="178"/>
      <c r="AC70" s="173"/>
      <c r="AD70" s="178"/>
    </row>
    <row r="71" spans="1:30" ht="14.25">
      <c r="A71" s="172"/>
      <c r="B71" s="177"/>
      <c r="C71" s="177"/>
      <c r="AA71" s="173"/>
      <c r="AB71" s="178"/>
      <c r="AC71" s="173"/>
      <c r="AD71" s="178"/>
    </row>
    <row r="72" spans="1:30" ht="14.25">
      <c r="A72" s="172"/>
      <c r="B72" s="177"/>
      <c r="C72" s="177"/>
      <c r="AA72" s="173"/>
      <c r="AB72" s="178"/>
      <c r="AC72" s="173"/>
      <c r="AD72" s="178"/>
    </row>
    <row r="73" spans="1:30" ht="14.25">
      <c r="A73" s="172"/>
      <c r="B73" s="177"/>
      <c r="C73" s="177"/>
      <c r="AA73" s="173"/>
      <c r="AB73" s="178"/>
      <c r="AC73" s="173"/>
      <c r="AD73" s="178"/>
    </row>
    <row r="74" spans="1:30" ht="14.25">
      <c r="A74" s="172"/>
      <c r="B74" s="177"/>
      <c r="C74" s="177"/>
      <c r="AA74" s="173"/>
      <c r="AB74" s="178"/>
      <c r="AC74" s="173"/>
      <c r="AD74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V24"/>
  <sheetViews>
    <sheetView zoomScale="105" zoomScaleNormal="105" zoomScalePageLayoutView="0" workbookViewId="0" topLeftCell="A1">
      <selection activeCell="S24" sqref="S24"/>
    </sheetView>
  </sheetViews>
  <sheetFormatPr defaultColWidth="12.57421875" defaultRowHeight="12.75"/>
  <cols>
    <col min="1" max="1" width="29.28125" style="206" bestFit="1" customWidth="1"/>
    <col min="2" max="5" width="8.140625" style="206" customWidth="1"/>
    <col min="6" max="6" width="7.00390625" style="206" customWidth="1"/>
    <col min="7" max="16384" width="12.57421875" style="206" customWidth="1"/>
  </cols>
  <sheetData>
    <row r="1" ht="33.75">
      <c r="B1" s="209" t="s">
        <v>106</v>
      </c>
    </row>
    <row r="2" spans="1:6" ht="17.25" customHeight="1">
      <c r="A2" s="204"/>
      <c r="B2" s="205"/>
      <c r="C2" s="205"/>
      <c r="D2" s="205"/>
      <c r="E2" s="205"/>
      <c r="F2" s="205"/>
    </row>
    <row r="3" spans="1:2" ht="27">
      <c r="A3" s="208"/>
      <c r="B3" s="207"/>
    </row>
    <row r="4" ht="30" customHeight="1"/>
    <row r="5" ht="30" customHeight="1"/>
    <row r="6" ht="30" customHeight="1"/>
    <row r="7" ht="30" customHeight="1"/>
    <row r="21" ht="14.25">
      <c r="V21" s="365" t="s">
        <v>130</v>
      </c>
    </row>
    <row r="24" ht="14.25">
      <c r="S24" s="366" t="s">
        <v>131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F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57421875" style="123" bestFit="1" customWidth="1"/>
    <col min="2" max="2" width="23.28125" style="123" bestFit="1" customWidth="1"/>
    <col min="3" max="3" width="20.57421875" style="123" bestFit="1" customWidth="1"/>
    <col min="4" max="4" width="25.57421875" style="123" bestFit="1" customWidth="1"/>
    <col min="5" max="6" width="19.7109375" style="123" bestFit="1" customWidth="1"/>
    <col min="7" max="16384" width="11.421875" style="123" customWidth="1"/>
  </cols>
  <sheetData>
    <row r="1" spans="1:5" ht="12.75">
      <c r="A1" s="123">
        <v>3</v>
      </c>
      <c r="B1" s="123">
        <v>1</v>
      </c>
      <c r="C1" s="123">
        <v>9</v>
      </c>
      <c r="D1" s="123">
        <v>4</v>
      </c>
      <c r="E1" s="123">
        <v>13</v>
      </c>
    </row>
    <row r="2" spans="1:5" ht="12.75">
      <c r="A2" s="123" t="s">
        <v>70</v>
      </c>
      <c r="B2" s="123" t="s">
        <v>16</v>
      </c>
      <c r="C2" s="123" t="s">
        <v>70</v>
      </c>
      <c r="D2" s="123" t="s">
        <v>82</v>
      </c>
      <c r="E2" s="123" t="s">
        <v>92</v>
      </c>
    </row>
    <row r="3" spans="1:5" ht="12.75">
      <c r="A3" s="123" t="s">
        <v>82</v>
      </c>
      <c r="B3" s="123" t="s">
        <v>106</v>
      </c>
      <c r="C3" s="123" t="s">
        <v>78</v>
      </c>
      <c r="D3" s="123" t="s">
        <v>91</v>
      </c>
      <c r="E3" s="123" t="s">
        <v>100</v>
      </c>
    </row>
    <row r="4" spans="1:5" ht="12.75">
      <c r="A4" s="123" t="s">
        <v>92</v>
      </c>
      <c r="C4" s="123" t="s">
        <v>74</v>
      </c>
      <c r="D4" s="123" t="s">
        <v>89</v>
      </c>
      <c r="E4" s="123" t="s">
        <v>102</v>
      </c>
    </row>
    <row r="5" spans="3:5" ht="12.75">
      <c r="C5" s="123" t="s">
        <v>76</v>
      </c>
      <c r="D5" s="123" t="s">
        <v>90</v>
      </c>
      <c r="E5" s="123" t="s">
        <v>105</v>
      </c>
    </row>
    <row r="6" spans="3:5" ht="12.75">
      <c r="C6" s="123" t="s">
        <v>75</v>
      </c>
      <c r="D6" s="123" t="s">
        <v>88</v>
      </c>
      <c r="E6" s="123" t="s">
        <v>103</v>
      </c>
    </row>
    <row r="7" spans="3:5" ht="12.75">
      <c r="C7" s="123" t="s">
        <v>77</v>
      </c>
      <c r="E7" s="123" t="s">
        <v>104</v>
      </c>
    </row>
    <row r="8" spans="3:5" ht="12.75">
      <c r="C8" s="123" t="s">
        <v>121</v>
      </c>
      <c r="E8" s="123" t="s">
        <v>117</v>
      </c>
    </row>
    <row r="9" spans="3:5" ht="12.75">
      <c r="C9" s="123" t="s">
        <v>120</v>
      </c>
      <c r="E9" s="123" t="s">
        <v>116</v>
      </c>
    </row>
    <row r="10" spans="3:5" ht="12.75">
      <c r="C10" s="123" t="s">
        <v>119</v>
      </c>
      <c r="E10" s="123" t="s">
        <v>115</v>
      </c>
    </row>
    <row r="11" spans="3:5" ht="12.75">
      <c r="C11" s="123" t="s">
        <v>118</v>
      </c>
      <c r="E11" s="123" t="s">
        <v>114</v>
      </c>
    </row>
    <row r="12" spans="3:6" ht="12.75">
      <c r="C12" s="123" t="s">
        <v>69</v>
      </c>
      <c r="E12" s="123" t="s">
        <v>99</v>
      </c>
      <c r="F12" s="123" t="s">
        <v>104</v>
      </c>
    </row>
    <row r="13" spans="5:6" ht="12.75">
      <c r="E13" s="123" t="s">
        <v>101</v>
      </c>
      <c r="F13" s="123" t="s">
        <v>105</v>
      </c>
    </row>
    <row r="32" ht="12.75">
      <c r="A32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69" customWidth="1"/>
    <col min="3" max="8" width="2.421875" style="271" customWidth="1"/>
    <col min="9" max="21" width="2.140625" style="271" customWidth="1"/>
    <col min="22" max="36" width="2.140625" style="269" customWidth="1"/>
    <col min="37" max="37" width="1.421875" style="269" customWidth="1"/>
    <col min="38" max="38" width="4.140625" style="269" hidden="1" customWidth="1"/>
    <col min="39" max="39" width="5.57421875" style="271" hidden="1" customWidth="1"/>
    <col min="40" max="40" width="2.140625" style="271" customWidth="1"/>
    <col min="41" max="42" width="2.140625" style="269" customWidth="1"/>
    <col min="43" max="43" width="2.421875" style="269" customWidth="1"/>
    <col min="44" max="44" width="1.28515625" style="269" customWidth="1"/>
    <col min="45" max="45" width="3.00390625" style="269" customWidth="1"/>
    <col min="46" max="46" width="2.140625" style="269" customWidth="1"/>
    <col min="47" max="47" width="1.28515625" style="269" customWidth="1"/>
    <col min="48" max="48" width="3.140625" style="271" customWidth="1"/>
    <col min="49" max="49" width="2.140625" style="271" customWidth="1"/>
    <col min="50" max="50" width="2.421875" style="270" customWidth="1"/>
    <col min="51" max="55" width="2.421875" style="269" hidden="1" customWidth="1"/>
    <col min="56" max="16384" width="0" style="269" hidden="1" customWidth="1"/>
  </cols>
  <sheetData>
    <row r="1" spans="1:50" ht="21.75" customHeight="1">
      <c r="A1" s="302">
        <v>1</v>
      </c>
      <c r="B1" s="302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02"/>
      <c r="AF1" s="302"/>
      <c r="AG1" s="302"/>
      <c r="AH1" s="302"/>
      <c r="AI1" s="302"/>
      <c r="AJ1" s="302"/>
      <c r="AK1" s="302"/>
      <c r="AL1" s="302"/>
      <c r="AM1" s="303"/>
      <c r="AN1" s="396" t="s">
        <v>4</v>
      </c>
      <c r="AO1" s="396"/>
      <c r="AP1" s="396"/>
      <c r="AQ1" s="397"/>
      <c r="AR1" s="397"/>
      <c r="AS1" s="397"/>
      <c r="AT1" s="397"/>
      <c r="AU1" s="397"/>
      <c r="AV1" s="397"/>
      <c r="AW1" s="308"/>
      <c r="AX1" s="302"/>
    </row>
    <row r="2" spans="1:50" ht="21.75" customHeight="1">
      <c r="A2" s="302"/>
      <c r="B2" s="302"/>
      <c r="C2" s="319" t="s">
        <v>11</v>
      </c>
      <c r="D2" s="306"/>
      <c r="E2" s="306"/>
      <c r="F2" s="306"/>
      <c r="G2" s="306"/>
      <c r="H2" s="306"/>
      <c r="I2" s="306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9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02"/>
      <c r="AX2" s="302"/>
    </row>
    <row r="3" spans="1:50" ht="21.75" customHeight="1">
      <c r="A3" s="302"/>
      <c r="B3" s="302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317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305"/>
      <c r="AI3" s="402">
        <f>AN34</f>
      </c>
      <c r="AJ3" s="402"/>
      <c r="AK3" s="316" t="s">
        <v>1</v>
      </c>
      <c r="AL3" s="316"/>
      <c r="AM3" s="316"/>
      <c r="AN3" s="402">
        <f>AQ34</f>
      </c>
      <c r="AO3" s="402"/>
      <c r="AP3" s="305"/>
      <c r="AQ3" s="305"/>
      <c r="AR3" s="402">
        <f>AS35</f>
      </c>
      <c r="AS3" s="402"/>
      <c r="AT3" s="316" t="s">
        <v>1</v>
      </c>
      <c r="AU3" s="402">
        <f>AV35</f>
      </c>
      <c r="AV3" s="402"/>
      <c r="AW3" s="302"/>
      <c r="AX3" s="302"/>
    </row>
    <row r="4" spans="1:50" ht="21.75" customHeight="1">
      <c r="A4" s="302"/>
      <c r="B4" s="302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7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02"/>
      <c r="AF4" s="302"/>
      <c r="AG4" s="302"/>
      <c r="AH4" s="305"/>
      <c r="AI4" s="305"/>
      <c r="AJ4" s="305"/>
      <c r="AK4" s="316"/>
      <c r="AL4" s="316"/>
      <c r="AM4" s="316"/>
      <c r="AN4" s="304"/>
      <c r="AO4" s="305"/>
      <c r="AP4" s="305"/>
      <c r="AQ4" s="305"/>
      <c r="AR4" s="305"/>
      <c r="AS4" s="305"/>
      <c r="AT4" s="316"/>
      <c r="AU4" s="316"/>
      <c r="AV4" s="304"/>
      <c r="AW4" s="304"/>
      <c r="AX4" s="302"/>
    </row>
    <row r="5" spans="1:50" s="312" customFormat="1" ht="18">
      <c r="A5" s="313"/>
      <c r="B5" s="313"/>
      <c r="C5" s="313"/>
      <c r="D5" s="313"/>
      <c r="E5" s="313"/>
      <c r="F5" s="392" t="s">
        <v>5</v>
      </c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13"/>
      <c r="R5" s="313"/>
      <c r="S5" s="313"/>
      <c r="T5" s="313"/>
      <c r="U5" s="313"/>
      <c r="V5" s="313"/>
      <c r="W5" s="313"/>
      <c r="X5" s="313"/>
      <c r="Y5" s="393" t="s">
        <v>6</v>
      </c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15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3"/>
      <c r="AX5" s="313"/>
    </row>
    <row r="6" spans="1:50" ht="21.75" customHeight="1">
      <c r="A6" s="302"/>
      <c r="B6" s="302"/>
      <c r="C6" s="303"/>
      <c r="D6" s="303"/>
      <c r="E6" s="310">
        <v>1</v>
      </c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03"/>
      <c r="R6" s="303"/>
      <c r="S6" s="303"/>
      <c r="T6" s="303"/>
      <c r="U6" s="303"/>
      <c r="V6" s="302"/>
      <c r="W6" s="302"/>
      <c r="X6" s="309">
        <v>5</v>
      </c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08"/>
      <c r="AK6" s="305"/>
      <c r="AL6" s="305"/>
      <c r="AM6" s="304"/>
      <c r="AN6" s="304"/>
      <c r="AO6" s="305"/>
      <c r="AP6" s="305"/>
      <c r="AQ6" s="305"/>
      <c r="AR6" s="305"/>
      <c r="AS6" s="305"/>
      <c r="AT6" s="305"/>
      <c r="AU6" s="305"/>
      <c r="AV6" s="304"/>
      <c r="AW6" s="303"/>
      <c r="AX6" s="302"/>
    </row>
    <row r="7" spans="1:50" ht="21.75" customHeight="1">
      <c r="A7" s="302"/>
      <c r="B7" s="302"/>
      <c r="C7" s="303"/>
      <c r="D7" s="303"/>
      <c r="E7" s="310">
        <v>2</v>
      </c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03"/>
      <c r="R7" s="303"/>
      <c r="S7" s="303"/>
      <c r="T7" s="303"/>
      <c r="U7" s="303"/>
      <c r="V7" s="302"/>
      <c r="W7" s="302"/>
      <c r="X7" s="309">
        <v>6</v>
      </c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08"/>
      <c r="AK7" s="305"/>
      <c r="AL7" s="305"/>
      <c r="AM7" s="304"/>
      <c r="AN7" s="304"/>
      <c r="AO7" s="311"/>
      <c r="AP7" s="305"/>
      <c r="AQ7" s="305"/>
      <c r="AR7" s="305"/>
      <c r="AS7" s="305"/>
      <c r="AT7" s="305"/>
      <c r="AU7" s="305"/>
      <c r="AV7" s="304"/>
      <c r="AW7" s="303"/>
      <c r="AX7" s="302"/>
    </row>
    <row r="8" spans="1:50" ht="21.75" customHeight="1">
      <c r="A8" s="302"/>
      <c r="B8" s="302"/>
      <c r="C8" s="303"/>
      <c r="D8" s="303"/>
      <c r="E8" s="310">
        <v>3</v>
      </c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03"/>
      <c r="R8" s="303"/>
      <c r="S8" s="303"/>
      <c r="T8" s="303"/>
      <c r="U8" s="303"/>
      <c r="V8" s="302"/>
      <c r="W8" s="302"/>
      <c r="X8" s="309">
        <v>7</v>
      </c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08"/>
      <c r="AK8" s="305"/>
      <c r="AL8" s="305"/>
      <c r="AM8" s="304"/>
      <c r="AN8" s="304"/>
      <c r="AO8" s="305"/>
      <c r="AP8" s="305"/>
      <c r="AQ8" s="305"/>
      <c r="AR8" s="305"/>
      <c r="AS8" s="305"/>
      <c r="AT8" s="305"/>
      <c r="AU8" s="305"/>
      <c r="AV8" s="304"/>
      <c r="AW8" s="303"/>
      <c r="AX8" s="302"/>
    </row>
    <row r="9" spans="1:50" ht="21.75" customHeight="1">
      <c r="A9" s="302"/>
      <c r="B9" s="302"/>
      <c r="C9" s="303"/>
      <c r="D9" s="303"/>
      <c r="E9" s="310">
        <v>4</v>
      </c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03"/>
      <c r="R9" s="303"/>
      <c r="S9" s="303"/>
      <c r="T9" s="303"/>
      <c r="U9" s="303"/>
      <c r="V9" s="302"/>
      <c r="W9" s="302"/>
      <c r="X9" s="309">
        <v>8</v>
      </c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08"/>
      <c r="AK9" s="305"/>
      <c r="AL9" s="307"/>
      <c r="AM9" s="306"/>
      <c r="AN9" s="304"/>
      <c r="AO9" s="305"/>
      <c r="AP9" s="305"/>
      <c r="AQ9" s="305"/>
      <c r="AR9" s="305"/>
      <c r="AS9" s="305"/>
      <c r="AT9" s="305"/>
      <c r="AU9" s="305"/>
      <c r="AV9" s="304"/>
      <c r="AW9" s="303"/>
      <c r="AX9" s="302"/>
    </row>
    <row r="10" spans="1:50" ht="21.75" customHeight="1">
      <c r="A10" s="302"/>
      <c r="B10" s="302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3"/>
      <c r="AN10" s="303"/>
      <c r="AO10" s="302"/>
      <c r="AP10" s="302"/>
      <c r="AQ10" s="302"/>
      <c r="AR10" s="302"/>
      <c r="AS10" s="302"/>
      <c r="AT10" s="302"/>
      <c r="AU10" s="302"/>
      <c r="AV10" s="303"/>
      <c r="AW10" s="303"/>
      <c r="AX10" s="302"/>
    </row>
    <row r="11" spans="1:50" ht="21.75" customHeight="1">
      <c r="A11" s="272"/>
      <c r="B11" s="272"/>
      <c r="C11" s="301">
        <v>1</v>
      </c>
      <c r="D11" s="382">
        <f>IF(ISBLANK($F$6),"",$F$6)</f>
      </c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299" t="s">
        <v>0</v>
      </c>
      <c r="P11" s="274">
        <v>5</v>
      </c>
      <c r="Q11" s="382">
        <f>IF(ISBLANK($Y$6),"",$Y$6)</f>
      </c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272"/>
      <c r="AD11" s="272"/>
      <c r="AE11" s="383"/>
      <c r="AF11" s="383"/>
      <c r="AG11" s="299" t="s">
        <v>1</v>
      </c>
      <c r="AH11" s="385"/>
      <c r="AI11" s="385"/>
      <c r="AJ11" s="273"/>
      <c r="AK11" s="272"/>
      <c r="AL11" s="276">
        <f aca="true" t="shared" si="0" ref="AL11:AL26">IF(ISNUMBER(AH11),IF(AE11&gt;AH11,2,IF(AE11=AH11,1,0)),"")</f>
      </c>
      <c r="AM11" s="277">
        <f aca="true" t="shared" si="1" ref="AM11:AM26">IF(ISNUMBER(AH11),IF(AH11&gt;AE11,2,IF(AE11=AH11,1,0)),"")</f>
      </c>
      <c r="AN11" s="274"/>
      <c r="AO11" s="272">
        <v>3</v>
      </c>
      <c r="AP11" s="272"/>
      <c r="AQ11" s="300"/>
      <c r="AR11" s="300"/>
      <c r="AS11" s="300"/>
      <c r="AT11" s="300"/>
      <c r="AU11" s="300"/>
      <c r="AV11" s="300"/>
      <c r="AW11" s="272"/>
      <c r="AX11" s="272"/>
    </row>
    <row r="12" spans="1:50" ht="21.75" customHeight="1">
      <c r="A12" s="272"/>
      <c r="B12" s="272"/>
      <c r="C12" s="301">
        <v>2</v>
      </c>
      <c r="D12" s="382">
        <f>IF(ISBLANK($F$7),"",$F$7)</f>
      </c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299" t="s">
        <v>0</v>
      </c>
      <c r="P12" s="274">
        <v>6</v>
      </c>
      <c r="Q12" s="382">
        <f>IF(ISBLANK($Y$7),"",$Y$7)</f>
      </c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272"/>
      <c r="AD12" s="272"/>
      <c r="AE12" s="383"/>
      <c r="AF12" s="383"/>
      <c r="AG12" s="299" t="s">
        <v>1</v>
      </c>
      <c r="AH12" s="385"/>
      <c r="AI12" s="385"/>
      <c r="AJ12" s="273"/>
      <c r="AK12" s="272"/>
      <c r="AL12" s="276">
        <f t="shared" si="0"/>
      </c>
      <c r="AM12" s="277">
        <f t="shared" si="1"/>
      </c>
      <c r="AN12" s="274"/>
      <c r="AO12" s="272">
        <v>7</v>
      </c>
      <c r="AP12" s="272"/>
      <c r="AQ12" s="298">
        <f>IF(ISNUMBER(AH12),SUM($AL$11:AL12),"")</f>
      </c>
      <c r="AR12" s="297">
        <f>IF(ISNUMBER(AH12),":","")</f>
      </c>
      <c r="AS12" s="297">
        <f>IF(ISNUMBER(AH12),SUM($AM$11:AM12),"")</f>
      </c>
      <c r="AT12" s="298">
        <f>IF(ISNUMBER(AH12),SUM($AE$11:AF12),"")</f>
      </c>
      <c r="AU12" s="297">
        <f>IF(ISNUMBER(AH12),":","")</f>
      </c>
      <c r="AV12" s="297">
        <f>IF(ISNUMBER(AH12),SUM($AH$11:AI12),"")</f>
      </c>
      <c r="AW12" s="272"/>
      <c r="AX12" s="272"/>
    </row>
    <row r="13" spans="1:50" ht="21.75" customHeight="1">
      <c r="A13" s="272"/>
      <c r="B13" s="272"/>
      <c r="C13" s="301">
        <v>3</v>
      </c>
      <c r="D13" s="382">
        <f>IF(ISBLANK($F$8),"",$F$8)</f>
      </c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299" t="s">
        <v>0</v>
      </c>
      <c r="P13" s="274">
        <v>7</v>
      </c>
      <c r="Q13" s="382">
        <f>IF(ISBLANK($Y$8),"",$Y$8)</f>
      </c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272"/>
      <c r="AD13" s="272"/>
      <c r="AE13" s="383"/>
      <c r="AF13" s="383"/>
      <c r="AG13" s="299" t="s">
        <v>1</v>
      </c>
      <c r="AH13" s="385"/>
      <c r="AI13" s="385"/>
      <c r="AJ13" s="273"/>
      <c r="AK13" s="272"/>
      <c r="AL13" s="276">
        <f t="shared" si="0"/>
      </c>
      <c r="AM13" s="277">
        <f t="shared" si="1"/>
      </c>
      <c r="AN13" s="274"/>
      <c r="AO13" s="272">
        <v>1</v>
      </c>
      <c r="AP13" s="272"/>
      <c r="AQ13" s="298"/>
      <c r="AR13" s="297"/>
      <c r="AS13" s="297"/>
      <c r="AT13" s="298"/>
      <c r="AU13" s="297"/>
      <c r="AV13" s="297"/>
      <c r="AW13" s="272"/>
      <c r="AX13" s="272"/>
    </row>
    <row r="14" spans="1:50" ht="21.75" customHeight="1">
      <c r="A14" s="272"/>
      <c r="B14" s="272"/>
      <c r="C14" s="301">
        <v>4</v>
      </c>
      <c r="D14" s="382">
        <f>IF(ISBLANK($F$9),"",$F$9)</f>
      </c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299" t="s">
        <v>0</v>
      </c>
      <c r="P14" s="274">
        <v>8</v>
      </c>
      <c r="Q14" s="382">
        <f>IF(ISBLANK($Y$9),"",$Y$9)</f>
      </c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272"/>
      <c r="AD14" s="272"/>
      <c r="AE14" s="383"/>
      <c r="AF14" s="383"/>
      <c r="AG14" s="299" t="s">
        <v>1</v>
      </c>
      <c r="AH14" s="385"/>
      <c r="AI14" s="385"/>
      <c r="AJ14" s="273"/>
      <c r="AK14" s="272"/>
      <c r="AL14" s="276">
        <f t="shared" si="0"/>
      </c>
      <c r="AM14" s="277">
        <f t="shared" si="1"/>
      </c>
      <c r="AN14" s="274"/>
      <c r="AO14" s="272">
        <v>6</v>
      </c>
      <c r="AP14" s="272"/>
      <c r="AQ14" s="298">
        <f>IF(ISNUMBER(AH14),SUM($AL$11:AL14),"")</f>
      </c>
      <c r="AR14" s="297">
        <f>IF(ISNUMBER(AH14),":","")</f>
      </c>
      <c r="AS14" s="297">
        <f>IF(ISNUMBER(AH14),SUM($AM$11:AM14),"")</f>
      </c>
      <c r="AT14" s="298">
        <f>IF(ISNUMBER(AH14),SUM($AE$11:AF14),"")</f>
      </c>
      <c r="AU14" s="297">
        <f>IF(ISNUMBER(AH14),":","")</f>
      </c>
      <c r="AV14" s="297">
        <f>IF(ISNUMBER(AH14),SUM($AH$11:AI14),"")</f>
      </c>
      <c r="AW14" s="272"/>
      <c r="AX14" s="272"/>
    </row>
    <row r="15" spans="1:50" ht="21.75" customHeight="1">
      <c r="A15" s="272"/>
      <c r="B15" s="272"/>
      <c r="C15" s="301">
        <v>2</v>
      </c>
      <c r="D15" s="382">
        <f>IF(ISBLANK($F$7),"",$F$7)</f>
      </c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299" t="s">
        <v>0</v>
      </c>
      <c r="P15" s="274">
        <v>5</v>
      </c>
      <c r="Q15" s="382">
        <f>IF(ISBLANK($Y$6),"",$Y$6)</f>
      </c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272"/>
      <c r="AD15" s="272"/>
      <c r="AE15" s="383"/>
      <c r="AF15" s="383"/>
      <c r="AG15" s="299" t="s">
        <v>1</v>
      </c>
      <c r="AH15" s="385"/>
      <c r="AI15" s="385"/>
      <c r="AJ15" s="273"/>
      <c r="AK15" s="272"/>
      <c r="AL15" s="276">
        <f t="shared" si="0"/>
      </c>
      <c r="AM15" s="277">
        <f t="shared" si="1"/>
      </c>
      <c r="AN15" s="274"/>
      <c r="AO15" s="272">
        <v>4</v>
      </c>
      <c r="AP15" s="272"/>
      <c r="AQ15" s="298"/>
      <c r="AR15" s="297"/>
      <c r="AS15" s="297"/>
      <c r="AT15" s="298"/>
      <c r="AU15" s="297"/>
      <c r="AV15" s="297"/>
      <c r="AW15" s="272"/>
      <c r="AX15" s="272"/>
    </row>
    <row r="16" spans="1:50" ht="21.75" customHeight="1">
      <c r="A16" s="272"/>
      <c r="B16" s="272"/>
      <c r="C16" s="301">
        <v>3</v>
      </c>
      <c r="D16" s="382">
        <f>IF(ISBLANK($F$8),"",$F$8)</f>
      </c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299" t="s">
        <v>0</v>
      </c>
      <c r="P16" s="274">
        <v>6</v>
      </c>
      <c r="Q16" s="382">
        <f>IF(ISBLANK($Y$7),"",$Y$7)</f>
      </c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272"/>
      <c r="AD16" s="272"/>
      <c r="AE16" s="383"/>
      <c r="AF16" s="383"/>
      <c r="AG16" s="299" t="s">
        <v>1</v>
      </c>
      <c r="AH16" s="385"/>
      <c r="AI16" s="385"/>
      <c r="AJ16" s="273"/>
      <c r="AK16" s="272"/>
      <c r="AL16" s="276">
        <f t="shared" si="0"/>
      </c>
      <c r="AM16" s="277">
        <f t="shared" si="1"/>
      </c>
      <c r="AN16" s="274"/>
      <c r="AO16" s="272">
        <v>8</v>
      </c>
      <c r="AP16" s="272"/>
      <c r="AQ16" s="298">
        <f>IF(ISNUMBER(AH16),SUM($AL$11:AL16),"")</f>
      </c>
      <c r="AR16" s="297">
        <f>IF(ISNUMBER(AH16),":","")</f>
      </c>
      <c r="AS16" s="297">
        <f>IF(ISNUMBER(AH16),SUM($AM$11:AM16),"")</f>
      </c>
      <c r="AT16" s="298">
        <f>IF(ISNUMBER(AH16),SUM($AE$11:AF16),"")</f>
      </c>
      <c r="AU16" s="297">
        <f>IF(ISNUMBER(AH16),":","")</f>
      </c>
      <c r="AV16" s="297">
        <f>IF(ISNUMBER(AH16),SUM($AH$11:AI16),"")</f>
      </c>
      <c r="AW16" s="272"/>
      <c r="AX16" s="272"/>
    </row>
    <row r="17" spans="1:50" ht="21.75" customHeight="1">
      <c r="A17" s="272"/>
      <c r="B17" s="272"/>
      <c r="C17" s="301">
        <v>4</v>
      </c>
      <c r="D17" s="382">
        <f>IF(ISBLANK($F$9),"",$F$9)</f>
      </c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299" t="s">
        <v>0</v>
      </c>
      <c r="P17" s="274">
        <v>7</v>
      </c>
      <c r="Q17" s="382">
        <f>IF(ISBLANK($Y$8),"",$Y$8)</f>
      </c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272"/>
      <c r="AD17" s="272"/>
      <c r="AE17" s="383"/>
      <c r="AF17" s="383"/>
      <c r="AG17" s="299" t="s">
        <v>1</v>
      </c>
      <c r="AH17" s="385"/>
      <c r="AI17" s="385"/>
      <c r="AJ17" s="273"/>
      <c r="AK17" s="272"/>
      <c r="AL17" s="276">
        <f t="shared" si="0"/>
      </c>
      <c r="AM17" s="277">
        <f t="shared" si="1"/>
      </c>
      <c r="AN17" s="274"/>
      <c r="AO17" s="272">
        <v>2</v>
      </c>
      <c r="AP17" s="272"/>
      <c r="AQ17" s="298"/>
      <c r="AR17" s="297"/>
      <c r="AS17" s="297"/>
      <c r="AT17" s="298"/>
      <c r="AU17" s="297"/>
      <c r="AV17" s="297"/>
      <c r="AW17" s="272"/>
      <c r="AX17" s="272"/>
    </row>
    <row r="18" spans="1:50" ht="21.75" customHeight="1">
      <c r="A18" s="272"/>
      <c r="B18" s="272"/>
      <c r="C18" s="301">
        <v>1</v>
      </c>
      <c r="D18" s="382">
        <f>IF(ISBLANK($F$6),"",$F$6)</f>
      </c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299" t="s">
        <v>0</v>
      </c>
      <c r="P18" s="274">
        <v>8</v>
      </c>
      <c r="Q18" s="382">
        <f>IF(ISBLANK($Y$9),"",$Y$9)</f>
      </c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272"/>
      <c r="AD18" s="272"/>
      <c r="AE18" s="383"/>
      <c r="AF18" s="383"/>
      <c r="AG18" s="299" t="s">
        <v>1</v>
      </c>
      <c r="AH18" s="385"/>
      <c r="AI18" s="385"/>
      <c r="AJ18" s="273"/>
      <c r="AK18" s="272"/>
      <c r="AL18" s="276">
        <f t="shared" si="0"/>
      </c>
      <c r="AM18" s="277">
        <f t="shared" si="1"/>
      </c>
      <c r="AN18" s="274"/>
      <c r="AO18" s="272">
        <v>5</v>
      </c>
      <c r="AP18" s="272"/>
      <c r="AQ18" s="298">
        <f>IF(ISNUMBER(AH18),SUM($AL$11:AL18),"")</f>
      </c>
      <c r="AR18" s="297">
        <f>IF(ISNUMBER(AH18),":","")</f>
      </c>
      <c r="AS18" s="297">
        <f>IF(ISNUMBER(AH18),SUM($AM$11:AM18),"")</f>
      </c>
      <c r="AT18" s="298">
        <f>IF(ISNUMBER(AH18),SUM($AE$11:AF18),"")</f>
      </c>
      <c r="AU18" s="297">
        <f>IF(ISNUMBER(AH18),":","")</f>
      </c>
      <c r="AV18" s="297">
        <f>IF(ISNUMBER(AH18),SUM($AH$11:AI18),"")</f>
      </c>
      <c r="AW18" s="272"/>
      <c r="AX18" s="272"/>
    </row>
    <row r="19" spans="1:50" ht="21.75" customHeight="1">
      <c r="A19" s="272"/>
      <c r="B19" s="272"/>
      <c r="C19" s="301">
        <v>4</v>
      </c>
      <c r="D19" s="382">
        <f>IF(ISBLANK($F$9),"",$F$9)</f>
      </c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299" t="s">
        <v>0</v>
      </c>
      <c r="P19" s="274">
        <v>6</v>
      </c>
      <c r="Q19" s="382">
        <f>IF(ISBLANK($Y$7),"",$Y$7)</f>
      </c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272"/>
      <c r="AD19" s="272"/>
      <c r="AE19" s="383"/>
      <c r="AF19" s="383"/>
      <c r="AG19" s="299" t="s">
        <v>1</v>
      </c>
      <c r="AH19" s="385"/>
      <c r="AI19" s="385"/>
      <c r="AJ19" s="273"/>
      <c r="AK19" s="272"/>
      <c r="AL19" s="276">
        <f t="shared" si="0"/>
      </c>
      <c r="AM19" s="277">
        <f t="shared" si="1"/>
      </c>
      <c r="AN19" s="274"/>
      <c r="AO19" s="272">
        <v>1</v>
      </c>
      <c r="AP19" s="272"/>
      <c r="AQ19" s="298"/>
      <c r="AR19" s="297"/>
      <c r="AS19" s="297"/>
      <c r="AT19" s="298"/>
      <c r="AU19" s="297"/>
      <c r="AV19" s="297"/>
      <c r="AW19" s="272"/>
      <c r="AX19" s="272"/>
    </row>
    <row r="20" spans="1:50" ht="21.75" customHeight="1">
      <c r="A20" s="272"/>
      <c r="B20" s="272"/>
      <c r="C20" s="301">
        <v>3</v>
      </c>
      <c r="D20" s="382">
        <f>IF(ISBLANK($F$8),"",$F$8)</f>
      </c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299" t="s">
        <v>0</v>
      </c>
      <c r="P20" s="274">
        <v>5</v>
      </c>
      <c r="Q20" s="382">
        <f>IF(ISBLANK($Y$6),"",$Y$6)</f>
      </c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272"/>
      <c r="AD20" s="272"/>
      <c r="AE20" s="383"/>
      <c r="AF20" s="383"/>
      <c r="AG20" s="299" t="s">
        <v>1</v>
      </c>
      <c r="AH20" s="385"/>
      <c r="AI20" s="385"/>
      <c r="AJ20" s="273"/>
      <c r="AK20" s="272"/>
      <c r="AL20" s="276">
        <f t="shared" si="0"/>
      </c>
      <c r="AM20" s="277">
        <f t="shared" si="1"/>
      </c>
      <c r="AN20" s="274"/>
      <c r="AO20" s="272">
        <v>7</v>
      </c>
      <c r="AP20" s="272"/>
      <c r="AQ20" s="298">
        <f>IF(ISNUMBER(AH20),SUM($AL$11:AL20),"")</f>
      </c>
      <c r="AR20" s="297">
        <f>IF(ISNUMBER(AH20),":","")</f>
      </c>
      <c r="AS20" s="297">
        <f>IF(ISNUMBER(AH20),SUM($AM$11:AM20),"")</f>
      </c>
      <c r="AT20" s="298">
        <f>IF(ISNUMBER(AH20),SUM($AE$11:AF20),"")</f>
      </c>
      <c r="AU20" s="297">
        <f>IF(ISNUMBER(AH20),":","")</f>
      </c>
      <c r="AV20" s="297">
        <f>IF(ISNUMBER(AH20),SUM($AH$11:AI20),"")</f>
      </c>
      <c r="AW20" s="272"/>
      <c r="AX20" s="272"/>
    </row>
    <row r="21" spans="1:50" ht="21.75" customHeight="1">
      <c r="A21" s="272"/>
      <c r="B21" s="272"/>
      <c r="C21" s="301">
        <v>2</v>
      </c>
      <c r="D21" s="382">
        <f>IF(ISBLANK($F$7),"",$F$7)</f>
      </c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299" t="s">
        <v>0</v>
      </c>
      <c r="P21" s="274">
        <v>8</v>
      </c>
      <c r="Q21" s="382">
        <f>IF(ISBLANK($Y$9),"",$Y$9)</f>
      </c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272"/>
      <c r="AD21" s="272"/>
      <c r="AE21" s="383"/>
      <c r="AF21" s="383"/>
      <c r="AG21" s="299" t="s">
        <v>1</v>
      </c>
      <c r="AH21" s="385"/>
      <c r="AI21" s="385"/>
      <c r="AJ21" s="273"/>
      <c r="AK21" s="272"/>
      <c r="AL21" s="276">
        <f t="shared" si="0"/>
      </c>
      <c r="AM21" s="277">
        <f t="shared" si="1"/>
      </c>
      <c r="AN21" s="274"/>
      <c r="AO21" s="272">
        <v>3</v>
      </c>
      <c r="AP21" s="272"/>
      <c r="AQ21" s="298"/>
      <c r="AR21" s="297"/>
      <c r="AS21" s="297"/>
      <c r="AT21" s="298"/>
      <c r="AU21" s="297"/>
      <c r="AV21" s="297"/>
      <c r="AW21" s="272"/>
      <c r="AX21" s="272"/>
    </row>
    <row r="22" spans="1:50" ht="21.75" customHeight="1">
      <c r="A22" s="272"/>
      <c r="B22" s="272"/>
      <c r="C22" s="301">
        <v>1</v>
      </c>
      <c r="D22" s="382">
        <f>IF(ISBLANK($F$6),"",$F$6)</f>
      </c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299" t="s">
        <v>0</v>
      </c>
      <c r="P22" s="274">
        <v>7</v>
      </c>
      <c r="Q22" s="382">
        <f>IF(ISBLANK($Y$8),"",$Y$8)</f>
      </c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272"/>
      <c r="AD22" s="272"/>
      <c r="AE22" s="383"/>
      <c r="AF22" s="383"/>
      <c r="AG22" s="299" t="s">
        <v>1</v>
      </c>
      <c r="AH22" s="385"/>
      <c r="AI22" s="385"/>
      <c r="AJ22" s="273"/>
      <c r="AK22" s="272"/>
      <c r="AL22" s="276">
        <f t="shared" si="0"/>
      </c>
      <c r="AM22" s="277">
        <f t="shared" si="1"/>
      </c>
      <c r="AN22" s="274"/>
      <c r="AO22" s="272">
        <v>6</v>
      </c>
      <c r="AP22" s="272"/>
      <c r="AQ22" s="298">
        <f>IF(ISNUMBER(AH22),SUM($AL$11:AL22),"")</f>
      </c>
      <c r="AR22" s="297">
        <f>IF(ISNUMBER(AH22),":","")</f>
      </c>
      <c r="AS22" s="297">
        <f>IF(ISNUMBER(AH22),SUM($AM$11:AM22),"")</f>
      </c>
      <c r="AT22" s="298">
        <f>IF(ISNUMBER(AH22),SUM($AE$11:AF22),"")</f>
      </c>
      <c r="AU22" s="297">
        <f>IF(ISNUMBER(AH22),":","")</f>
      </c>
      <c r="AV22" s="297">
        <f>IF(ISNUMBER(AH22),SUM($AH$11:AI22),"")</f>
      </c>
      <c r="AW22" s="272"/>
      <c r="AX22" s="272"/>
    </row>
    <row r="23" spans="1:50" ht="21.75" customHeight="1">
      <c r="A23" s="272"/>
      <c r="B23" s="272"/>
      <c r="C23" s="301">
        <v>1</v>
      </c>
      <c r="D23" s="382">
        <f>IF(ISBLANK($F$6),"",$F$6)</f>
      </c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299" t="s">
        <v>0</v>
      </c>
      <c r="P23" s="274">
        <v>6</v>
      </c>
      <c r="Q23" s="382">
        <f>IF(ISBLANK($Y$7),"",$Y$7)</f>
      </c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272"/>
      <c r="AD23" s="272"/>
      <c r="AE23" s="383"/>
      <c r="AF23" s="383"/>
      <c r="AG23" s="299" t="s">
        <v>1</v>
      </c>
      <c r="AH23" s="385"/>
      <c r="AI23" s="385"/>
      <c r="AJ23" s="273"/>
      <c r="AK23" s="272"/>
      <c r="AL23" s="276">
        <f t="shared" si="0"/>
      </c>
      <c r="AM23" s="277">
        <f t="shared" si="1"/>
      </c>
      <c r="AN23" s="274"/>
      <c r="AO23" s="272">
        <v>2</v>
      </c>
      <c r="AP23" s="272"/>
      <c r="AQ23" s="298"/>
      <c r="AR23" s="297"/>
      <c r="AS23" s="297"/>
      <c r="AT23" s="298"/>
      <c r="AU23" s="297"/>
      <c r="AV23" s="297"/>
      <c r="AW23" s="272"/>
      <c r="AX23" s="272"/>
    </row>
    <row r="24" spans="1:50" ht="21.75" customHeight="1">
      <c r="A24" s="272"/>
      <c r="B24" s="272"/>
      <c r="C24" s="301">
        <v>4</v>
      </c>
      <c r="D24" s="382">
        <f>IF(ISBLANK($F$9),"",$F$9)</f>
      </c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299" t="s">
        <v>0</v>
      </c>
      <c r="P24" s="274">
        <v>5</v>
      </c>
      <c r="Q24" s="382">
        <f>IF(ISBLANK($Y$6),"",$Y$6)</f>
      </c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272"/>
      <c r="AD24" s="272"/>
      <c r="AE24" s="383"/>
      <c r="AF24" s="383"/>
      <c r="AG24" s="299" t="s">
        <v>1</v>
      </c>
      <c r="AH24" s="385"/>
      <c r="AI24" s="385"/>
      <c r="AJ24" s="273"/>
      <c r="AK24" s="272"/>
      <c r="AL24" s="276">
        <f t="shared" si="0"/>
      </c>
      <c r="AM24" s="277">
        <f t="shared" si="1"/>
      </c>
      <c r="AN24" s="274"/>
      <c r="AO24" s="272">
        <v>8</v>
      </c>
      <c r="AP24" s="272"/>
      <c r="AQ24" s="298">
        <f>IF(ISNUMBER(AH24),SUM($AL$11:AL24),"")</f>
      </c>
      <c r="AR24" s="297">
        <f>IF(ISNUMBER(AH24),":","")</f>
      </c>
      <c r="AS24" s="297">
        <f>IF(ISNUMBER(AH24),SUM($AM$11:AM24),"")</f>
      </c>
      <c r="AT24" s="298">
        <f>IF(ISNUMBER(AH24),SUM($AE$11:AF24),"")</f>
      </c>
      <c r="AU24" s="297">
        <f>IF(ISNUMBER(AH24),":","")</f>
      </c>
      <c r="AV24" s="297">
        <f>IF(ISNUMBER(AH24),SUM($AH$11:AI24),"")</f>
      </c>
      <c r="AW24" s="272"/>
      <c r="AX24" s="272"/>
    </row>
    <row r="25" spans="1:50" ht="21.75" customHeight="1">
      <c r="A25" s="272"/>
      <c r="B25" s="272"/>
      <c r="C25" s="301">
        <v>3</v>
      </c>
      <c r="D25" s="382">
        <f>IF(ISBLANK($F$8),"",$F$8)</f>
      </c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299" t="s">
        <v>0</v>
      </c>
      <c r="P25" s="274">
        <v>8</v>
      </c>
      <c r="Q25" s="382">
        <f>IF(ISBLANK($Y$9),"",$Y$9)</f>
      </c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272"/>
      <c r="AD25" s="272"/>
      <c r="AE25" s="383"/>
      <c r="AF25" s="383"/>
      <c r="AG25" s="299" t="s">
        <v>1</v>
      </c>
      <c r="AH25" s="385"/>
      <c r="AI25" s="385"/>
      <c r="AJ25" s="273"/>
      <c r="AK25" s="272"/>
      <c r="AL25" s="276">
        <f t="shared" si="0"/>
      </c>
      <c r="AM25" s="277">
        <f t="shared" si="1"/>
      </c>
      <c r="AN25" s="274"/>
      <c r="AO25" s="272">
        <v>4</v>
      </c>
      <c r="AP25" s="272"/>
      <c r="AQ25" s="298"/>
      <c r="AR25" s="297"/>
      <c r="AS25" s="297"/>
      <c r="AT25" s="298"/>
      <c r="AU25" s="297"/>
      <c r="AV25" s="297"/>
      <c r="AW25" s="272"/>
      <c r="AX25" s="272"/>
    </row>
    <row r="26" spans="1:50" ht="21.75" customHeight="1">
      <c r="A26" s="272"/>
      <c r="B26" s="272"/>
      <c r="C26" s="301">
        <v>2</v>
      </c>
      <c r="D26" s="382">
        <f>IF(ISBLANK($F$7),"",$F$7)</f>
      </c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299" t="s">
        <v>0</v>
      </c>
      <c r="P26" s="274">
        <v>7</v>
      </c>
      <c r="Q26" s="382">
        <f>IF(ISBLANK($Y$8),"",$Y$8)</f>
      </c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272"/>
      <c r="AD26" s="272"/>
      <c r="AE26" s="383"/>
      <c r="AF26" s="383"/>
      <c r="AG26" s="299" t="s">
        <v>1</v>
      </c>
      <c r="AH26" s="384"/>
      <c r="AI26" s="385"/>
      <c r="AJ26" s="273"/>
      <c r="AK26" s="272"/>
      <c r="AL26" s="276">
        <f t="shared" si="0"/>
      </c>
      <c r="AM26" s="277">
        <f t="shared" si="1"/>
      </c>
      <c r="AN26" s="274"/>
      <c r="AO26" s="272">
        <v>5</v>
      </c>
      <c r="AP26" s="272"/>
      <c r="AQ26" s="298">
        <f>IF(ISNUMBER(AH26),SUM($AL$11:AL26),"")</f>
      </c>
      <c r="AR26" s="297">
        <f>IF(ISNUMBER(AH26),":","")</f>
      </c>
      <c r="AS26" s="297">
        <f>IF(ISNUMBER(AH26),SUM($AM$11:AM26),"")</f>
      </c>
      <c r="AT26" s="298">
        <f>IF(ISNUMBER(AH26),SUM($AE$11:AF26),"")</f>
      </c>
      <c r="AU26" s="297">
        <f>IF(ISNUMBER(AH26),":","")</f>
      </c>
      <c r="AV26" s="297">
        <f>IF(ISNUMBER(AH26),SUM($AH$11:AI26),"")</f>
      </c>
      <c r="AW26" s="272"/>
      <c r="AX26" s="272"/>
    </row>
    <row r="27" spans="1:50" ht="19.5" customHeight="1">
      <c r="A27" s="272"/>
      <c r="B27" s="272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4"/>
      <c r="AN27" s="274"/>
      <c r="AO27" s="272"/>
      <c r="AP27" s="272"/>
      <c r="AQ27" s="272"/>
      <c r="AR27" s="272"/>
      <c r="AS27" s="272"/>
      <c r="AT27" s="272"/>
      <c r="AU27" s="272"/>
      <c r="AV27" s="274"/>
      <c r="AW27" s="274"/>
      <c r="AX27" s="272"/>
    </row>
    <row r="28" spans="1:50" s="280" customFormat="1" ht="18.75" customHeight="1">
      <c r="A28" s="281"/>
      <c r="B28" s="281"/>
      <c r="C28" s="296"/>
      <c r="D28" s="285"/>
      <c r="E28" s="285"/>
      <c r="F28" s="285"/>
      <c r="G28" s="285"/>
      <c r="H28" s="295"/>
      <c r="I28" s="294">
        <v>5</v>
      </c>
      <c r="J28" s="386">
        <f>IF(ISBLANK($Y$6),"",$Y$6)</f>
      </c>
      <c r="K28" s="386"/>
      <c r="L28" s="386"/>
      <c r="M28" s="386"/>
      <c r="N28" s="386"/>
      <c r="O28" s="387"/>
      <c r="P28" s="294">
        <v>6</v>
      </c>
      <c r="Q28" s="388">
        <f>IF(ISBLANK($Y$7),"",$Y$7)</f>
      </c>
      <c r="R28" s="388"/>
      <c r="S28" s="388"/>
      <c r="T28" s="388"/>
      <c r="U28" s="388"/>
      <c r="V28" s="389"/>
      <c r="W28" s="294">
        <v>7</v>
      </c>
      <c r="X28" s="390">
        <f>IF(ISBLANK($Y$8),"",$Y$8)</f>
      </c>
      <c r="Y28" s="390"/>
      <c r="Z28" s="390"/>
      <c r="AA28" s="390"/>
      <c r="AB28" s="390"/>
      <c r="AC28" s="391"/>
      <c r="AD28" s="294">
        <v>8</v>
      </c>
      <c r="AE28" s="390">
        <f>IF(ISBLANK($Y$9),"",$Y$9)</f>
      </c>
      <c r="AF28" s="390"/>
      <c r="AG28" s="390"/>
      <c r="AH28" s="390"/>
      <c r="AI28" s="390"/>
      <c r="AJ28" s="391"/>
      <c r="AK28" s="293"/>
      <c r="AL28" s="293"/>
      <c r="AM28" s="293"/>
      <c r="AN28" s="373" t="s">
        <v>7</v>
      </c>
      <c r="AO28" s="374"/>
      <c r="AP28" s="374"/>
      <c r="AQ28" s="374"/>
      <c r="AR28" s="375"/>
      <c r="AS28" s="373" t="s">
        <v>8</v>
      </c>
      <c r="AT28" s="374"/>
      <c r="AU28" s="374"/>
      <c r="AV28" s="374"/>
      <c r="AW28" s="375"/>
      <c r="AX28" s="281"/>
    </row>
    <row r="29" spans="1:50" s="280" customFormat="1" ht="18.75" customHeight="1">
      <c r="A29" s="281"/>
      <c r="B29" s="281"/>
      <c r="C29" s="292">
        <v>1</v>
      </c>
      <c r="D29" s="376">
        <f>IF(ISBLANK($F$6),"",$F$6)</f>
      </c>
      <c r="E29" s="376"/>
      <c r="F29" s="376"/>
      <c r="G29" s="376"/>
      <c r="H29" s="377"/>
      <c r="I29" s="378">
        <f>IF(ISNUMBER(AE11),AE11,"")</f>
      </c>
      <c r="J29" s="379"/>
      <c r="K29" s="379"/>
      <c r="L29" s="282" t="s">
        <v>1</v>
      </c>
      <c r="M29" s="380">
        <f>IF(ISNUMBER(AH11),AH11,"")</f>
      </c>
      <c r="N29" s="380"/>
      <c r="O29" s="381"/>
      <c r="P29" s="371">
        <f>IF(ISNUMBER(AE23),AE23,"")</f>
      </c>
      <c r="Q29" s="372"/>
      <c r="R29" s="372"/>
      <c r="S29" s="282" t="s">
        <v>1</v>
      </c>
      <c r="T29" s="369">
        <f>IF(ISNUMBER(AH23),AH23,"")</f>
      </c>
      <c r="U29" s="369"/>
      <c r="V29" s="370"/>
      <c r="W29" s="371">
        <f>IF(ISNUMBER(AE22),AE22,"")</f>
      </c>
      <c r="X29" s="372"/>
      <c r="Y29" s="372"/>
      <c r="Z29" s="282" t="s">
        <v>1</v>
      </c>
      <c r="AA29" s="369">
        <f>IF(ISNUMBER(AH22),AH22,"")</f>
      </c>
      <c r="AB29" s="369"/>
      <c r="AC29" s="370"/>
      <c r="AD29" s="371">
        <f>IF(ISNUMBER(AE18),AE18,"")</f>
      </c>
      <c r="AE29" s="372"/>
      <c r="AF29" s="372"/>
      <c r="AG29" s="282" t="s">
        <v>1</v>
      </c>
      <c r="AH29" s="369">
        <f>IF(ISNUMBER(AH18),AH18,"")</f>
      </c>
      <c r="AI29" s="369"/>
      <c r="AJ29" s="370"/>
      <c r="AK29" s="285"/>
      <c r="AL29" s="285"/>
      <c r="AM29" s="285"/>
      <c r="AN29" s="371">
        <f>IF(ISBLANK(F6),"",IF(ISNUMBER(AH11),SUMIF(D11:N26,D29,AL11:AL26),""))</f>
      </c>
      <c r="AO29" s="372"/>
      <c r="AP29" s="282" t="s">
        <v>1</v>
      </c>
      <c r="AQ29" s="369">
        <f>IF(ISBLANK(F6),"",IF(ISNUMBER(AH11),SUMIF(D11:N26,D29,AM11:AM26),""))</f>
      </c>
      <c r="AR29" s="370"/>
      <c r="AS29" s="371">
        <f>IF(ISBLANK(F6),"",IF(ISNUMBER(AH11),SUM(I29,P29,W29,AD29),""))</f>
      </c>
      <c r="AT29" s="372"/>
      <c r="AU29" s="282" t="s">
        <v>1</v>
      </c>
      <c r="AV29" s="369">
        <f>IF(ISBLANK(F6),"",IF(ISNUMBER(AH11),SUM(M29,T29,AA29,AH29),""))</f>
      </c>
      <c r="AW29" s="370"/>
      <c r="AX29" s="281"/>
    </row>
    <row r="30" spans="1:50" s="280" customFormat="1" ht="18.75" customHeight="1">
      <c r="A30" s="281"/>
      <c r="B30" s="281"/>
      <c r="C30" s="292">
        <v>2</v>
      </c>
      <c r="D30" s="376">
        <f>IF(ISBLANK($F$7),"",$F$7)</f>
      </c>
      <c r="E30" s="376"/>
      <c r="F30" s="376"/>
      <c r="G30" s="376"/>
      <c r="H30" s="377"/>
      <c r="I30" s="378">
        <f>IF(ISNUMBER(AE15),AE15,"")</f>
      </c>
      <c r="J30" s="379"/>
      <c r="K30" s="379"/>
      <c r="L30" s="282" t="s">
        <v>1</v>
      </c>
      <c r="M30" s="380">
        <f>IF(ISNUMBER(AH15),AH15,"")</f>
      </c>
      <c r="N30" s="380"/>
      <c r="O30" s="381"/>
      <c r="P30" s="371">
        <f>IF(ISNUMBER(AE12),AE12,"")</f>
      </c>
      <c r="Q30" s="372"/>
      <c r="R30" s="372"/>
      <c r="S30" s="282" t="s">
        <v>1</v>
      </c>
      <c r="T30" s="369">
        <f>IF(ISNUMBER(AH12),AH12,"")</f>
      </c>
      <c r="U30" s="369"/>
      <c r="V30" s="370"/>
      <c r="W30" s="371">
        <f>IF(ISNUMBER(AE26),AE26,"")</f>
      </c>
      <c r="X30" s="372"/>
      <c r="Y30" s="372"/>
      <c r="Z30" s="282" t="s">
        <v>1</v>
      </c>
      <c r="AA30" s="369">
        <f>IF(ISNUMBER(AH26),AH26,"")</f>
      </c>
      <c r="AB30" s="369"/>
      <c r="AC30" s="370"/>
      <c r="AD30" s="371">
        <f>IF(ISNUMBER(AE21),AE21,"")</f>
      </c>
      <c r="AE30" s="372"/>
      <c r="AF30" s="372"/>
      <c r="AG30" s="282" t="s">
        <v>1</v>
      </c>
      <c r="AH30" s="369">
        <f>IF(ISNUMBER(AH21),AH21,"")</f>
      </c>
      <c r="AI30" s="369"/>
      <c r="AJ30" s="370"/>
      <c r="AK30" s="285"/>
      <c r="AL30" s="285"/>
      <c r="AM30" s="285"/>
      <c r="AN30" s="371">
        <f>IF(ISBLANK(F7),"",IF(ISNUMBER(AH12),SUMIF(D12:N27,D30,AL12:AL27),""))</f>
      </c>
      <c r="AO30" s="372"/>
      <c r="AP30" s="282" t="s">
        <v>1</v>
      </c>
      <c r="AQ30" s="369">
        <f>IF(ISBLANK(F7),"",IF(ISNUMBER(AH12),SUMIF(D12:N27,D30,AM12:AM27),""))</f>
      </c>
      <c r="AR30" s="370"/>
      <c r="AS30" s="371">
        <f>IF(ISBLANK(F7),"",IF(ISNUMBER(AH12),SUM(I30,P30,W30,AD30),""))</f>
      </c>
      <c r="AT30" s="372"/>
      <c r="AU30" s="282" t="s">
        <v>1</v>
      </c>
      <c r="AV30" s="369">
        <f>IF(ISBLANK(F7),"",IF(ISNUMBER(AH12),SUM(M30,T30,AA30,AH30),""))</f>
      </c>
      <c r="AW30" s="370"/>
      <c r="AX30" s="281"/>
    </row>
    <row r="31" spans="1:50" s="280" customFormat="1" ht="18.75" customHeight="1">
      <c r="A31" s="281"/>
      <c r="B31" s="281"/>
      <c r="C31" s="292">
        <v>3</v>
      </c>
      <c r="D31" s="376">
        <f>IF(ISBLANK($F$8),"",$F$8)</f>
      </c>
      <c r="E31" s="376"/>
      <c r="F31" s="376"/>
      <c r="G31" s="376"/>
      <c r="H31" s="377"/>
      <c r="I31" s="378">
        <f>IF(ISNUMBER(AE20),AE20,"")</f>
      </c>
      <c r="J31" s="379"/>
      <c r="K31" s="379"/>
      <c r="L31" s="282" t="s">
        <v>1</v>
      </c>
      <c r="M31" s="380">
        <f>IF(ISNUMBER(AH20),AH20,"")</f>
      </c>
      <c r="N31" s="380"/>
      <c r="O31" s="381"/>
      <c r="P31" s="371">
        <f>IF(ISNUMBER(AE16),AE16,"")</f>
      </c>
      <c r="Q31" s="372"/>
      <c r="R31" s="372"/>
      <c r="S31" s="282" t="s">
        <v>1</v>
      </c>
      <c r="T31" s="369">
        <f>IF(ISNUMBER(AH16),AH16,"")</f>
      </c>
      <c r="U31" s="369"/>
      <c r="V31" s="370"/>
      <c r="W31" s="371">
        <f>IF(ISNUMBER(AE13),AE13,"")</f>
      </c>
      <c r="X31" s="372"/>
      <c r="Y31" s="372"/>
      <c r="Z31" s="282" t="s">
        <v>1</v>
      </c>
      <c r="AA31" s="369">
        <f>IF(ISNUMBER(AH13),AH13,"")</f>
      </c>
      <c r="AB31" s="369"/>
      <c r="AC31" s="370"/>
      <c r="AD31" s="371">
        <f>IF(ISNUMBER(AE25),AE25,"")</f>
      </c>
      <c r="AE31" s="372"/>
      <c r="AF31" s="372"/>
      <c r="AG31" s="282" t="s">
        <v>1</v>
      </c>
      <c r="AH31" s="369">
        <f>IF(ISNUMBER(AH25),AH25,"")</f>
      </c>
      <c r="AI31" s="369"/>
      <c r="AJ31" s="370"/>
      <c r="AK31" s="285"/>
      <c r="AL31" s="285"/>
      <c r="AM31" s="285"/>
      <c r="AN31" s="371">
        <f>IF(ISBLANK(F8),"",IF(ISNUMBER(AH13),SUMIF(D13:N28,D31,AL13:AL28),""))</f>
      </c>
      <c r="AO31" s="372"/>
      <c r="AP31" s="282" t="s">
        <v>1</v>
      </c>
      <c r="AQ31" s="369">
        <f>IF(ISBLANK(F8),"",IF(ISNUMBER(AH13),SUMIF(D13:N28,D31,AM13:AM28),""))</f>
      </c>
      <c r="AR31" s="370"/>
      <c r="AS31" s="371">
        <f>IF(ISBLANK(F8),"",IF(ISNUMBER(AH13),SUM(I31,P31,W31,AD31),""))</f>
      </c>
      <c r="AT31" s="372"/>
      <c r="AU31" s="282" t="s">
        <v>1</v>
      </c>
      <c r="AV31" s="369">
        <f>IF(ISBLANK(F8),"",IF(ISNUMBER(AH13),SUM(M31,T31,AA31,AH31),""))</f>
      </c>
      <c r="AW31" s="370"/>
      <c r="AX31" s="281"/>
    </row>
    <row r="32" spans="1:50" s="280" customFormat="1" ht="18.75" customHeight="1">
      <c r="A32" s="281"/>
      <c r="B32" s="281"/>
      <c r="C32" s="292">
        <v>4</v>
      </c>
      <c r="D32" s="376">
        <f>IF(ISBLANK($F$9),"",$F$9)</f>
      </c>
      <c r="E32" s="376"/>
      <c r="F32" s="376"/>
      <c r="G32" s="376"/>
      <c r="H32" s="377"/>
      <c r="I32" s="378">
        <f>IF(ISNUMBER(AE24),AE24,"")</f>
      </c>
      <c r="J32" s="379"/>
      <c r="K32" s="379"/>
      <c r="L32" s="282" t="s">
        <v>1</v>
      </c>
      <c r="M32" s="380">
        <f>IF(ISNUMBER(AH24),AH24,"")</f>
      </c>
      <c r="N32" s="380"/>
      <c r="O32" s="381"/>
      <c r="P32" s="371">
        <f>IF(ISNUMBER(AE19),AE19,"")</f>
      </c>
      <c r="Q32" s="372"/>
      <c r="R32" s="372"/>
      <c r="S32" s="282" t="s">
        <v>1</v>
      </c>
      <c r="T32" s="369">
        <f>IF(ISNUMBER(AH19),AH19,"")</f>
      </c>
      <c r="U32" s="369"/>
      <c r="V32" s="370"/>
      <c r="W32" s="371">
        <f>IF(ISNUMBER(AE17),AE17,"")</f>
      </c>
      <c r="X32" s="372"/>
      <c r="Y32" s="372"/>
      <c r="Z32" s="282" t="s">
        <v>1</v>
      </c>
      <c r="AA32" s="369">
        <f>IF(ISNUMBER(AH17),AH17,"")</f>
      </c>
      <c r="AB32" s="369"/>
      <c r="AC32" s="370"/>
      <c r="AD32" s="371">
        <f>IF(ISNUMBER(AE14),AE14,"")</f>
      </c>
      <c r="AE32" s="372"/>
      <c r="AF32" s="372"/>
      <c r="AG32" s="282" t="s">
        <v>1</v>
      </c>
      <c r="AH32" s="369">
        <f>IF(ISNUMBER(AH14),AH14,"")</f>
      </c>
      <c r="AI32" s="369"/>
      <c r="AJ32" s="370"/>
      <c r="AK32" s="285"/>
      <c r="AL32" s="285"/>
      <c r="AM32" s="285"/>
      <c r="AN32" s="371">
        <f>IF(ISBLANK(F9),"",IF(ISNUMBER(AH14),SUMIF(D14:N29,D32,AL14:AL29),""))</f>
      </c>
      <c r="AO32" s="372"/>
      <c r="AP32" s="282" t="s">
        <v>1</v>
      </c>
      <c r="AQ32" s="369">
        <f>IF(ISBLANK(F9),"",IF(ISNUMBER(AH14),SUMIF(D14:N29,D32,AM14:AM29),""))</f>
      </c>
      <c r="AR32" s="370"/>
      <c r="AS32" s="371">
        <f>IF(ISBLANK(F9),"",IF(ISNUMBER(AH14),SUM(I32,P32,W32,AD32),""))</f>
      </c>
      <c r="AT32" s="372"/>
      <c r="AU32" s="282" t="s">
        <v>1</v>
      </c>
      <c r="AV32" s="369">
        <f>IF(ISBLANK(F9),"",IF(ISNUMBER(AH14),SUM(M32,T32,AA32,AH32),""))</f>
      </c>
      <c r="AW32" s="370"/>
      <c r="AX32" s="281"/>
    </row>
    <row r="33" spans="1:50" s="280" customFormat="1" ht="6.75" customHeight="1">
      <c r="A33" s="281"/>
      <c r="B33" s="281"/>
      <c r="C33" s="291"/>
      <c r="D33" s="290"/>
      <c r="E33" s="290"/>
      <c r="F33" s="290"/>
      <c r="G33" s="290"/>
      <c r="H33" s="289"/>
      <c r="I33" s="282"/>
      <c r="J33" s="282"/>
      <c r="K33" s="282"/>
      <c r="L33" s="282"/>
      <c r="M33" s="282"/>
      <c r="N33" s="282"/>
      <c r="O33" s="283"/>
      <c r="P33" s="282"/>
      <c r="Q33" s="282"/>
      <c r="R33" s="282"/>
      <c r="S33" s="282"/>
      <c r="T33" s="282"/>
      <c r="U33" s="282"/>
      <c r="V33" s="283"/>
      <c r="W33" s="282"/>
      <c r="X33" s="282"/>
      <c r="Y33" s="282"/>
      <c r="Z33" s="282"/>
      <c r="AA33" s="282"/>
      <c r="AB33" s="282"/>
      <c r="AC33" s="283"/>
      <c r="AD33" s="282"/>
      <c r="AE33" s="282"/>
      <c r="AF33" s="282"/>
      <c r="AG33" s="282"/>
      <c r="AH33" s="282"/>
      <c r="AI33" s="282"/>
      <c r="AJ33" s="283"/>
      <c r="AK33" s="285"/>
      <c r="AL33" s="285"/>
      <c r="AM33" s="285"/>
      <c r="AN33" s="284"/>
      <c r="AO33" s="282"/>
      <c r="AP33" s="282"/>
      <c r="AQ33" s="282"/>
      <c r="AR33" s="283"/>
      <c r="AS33" s="284"/>
      <c r="AT33" s="288"/>
      <c r="AU33" s="288"/>
      <c r="AV33" s="288"/>
      <c r="AW33" s="287"/>
      <c r="AX33" s="281"/>
    </row>
    <row r="34" spans="1:50" s="280" customFormat="1" ht="18.75" customHeight="1">
      <c r="A34" s="281"/>
      <c r="B34" s="281"/>
      <c r="C34" s="373" t="s">
        <v>7</v>
      </c>
      <c r="D34" s="374"/>
      <c r="E34" s="374"/>
      <c r="F34" s="374"/>
      <c r="G34" s="374"/>
      <c r="H34" s="375"/>
      <c r="I34" s="371">
        <f>IF(ISBLANK(Y6),"",IF(ISNUMBER(AH11),SUMIF($Q$11:$AB$26,J28,$AM$11:$AM$26),""))</f>
      </c>
      <c r="J34" s="372"/>
      <c r="K34" s="372"/>
      <c r="L34" s="282" t="s">
        <v>1</v>
      </c>
      <c r="M34" s="369">
        <f>IF(ISBLANK(Y6),"",IF(ISNUMBER(AH11),SUMIF($Q$11:$AB$26,J28,$AL$11:$AL$26),""))</f>
      </c>
      <c r="N34" s="369"/>
      <c r="O34" s="370"/>
      <c r="P34" s="371">
        <f>IF(ISBLANK(Y7),"",IF(ISNUMBER(AH12),SUMIF($Q$11:$AB$26,Q28,$AM$11:$AM$26),""))</f>
      </c>
      <c r="Q34" s="372"/>
      <c r="R34" s="372"/>
      <c r="S34" s="282" t="s">
        <v>1</v>
      </c>
      <c r="T34" s="369">
        <f>IF(ISBLANK(Y7),"",IF(ISNUMBER(AH12),SUMIF($Q$11:$AB$26,Q28,$AL$11:$AL$26),""))</f>
      </c>
      <c r="U34" s="369"/>
      <c r="V34" s="370"/>
      <c r="W34" s="371">
        <f>IF(ISBLANK(Y8),"",IF(ISNUMBER(AH13),SUMIF($Q$11:$AB$26,X28,$AM$11:$AM$26),""))</f>
      </c>
      <c r="X34" s="372"/>
      <c r="Y34" s="372"/>
      <c r="Z34" s="282" t="s">
        <v>1</v>
      </c>
      <c r="AA34" s="369">
        <f>IF(ISBLANK(Y8),"",IF(ISNUMBER(AH13),SUMIF($Q$11:$AB$26,X28,$AL$11:$AL$26),""))</f>
      </c>
      <c r="AB34" s="369"/>
      <c r="AC34" s="370"/>
      <c r="AD34" s="371">
        <f>IF(ISBLANK(Y9),"",IF(ISNUMBER(AH14),SUMIF($Q$11:$AB$26,AE28,$AM$11:$AM$26),""))</f>
      </c>
      <c r="AE34" s="372"/>
      <c r="AF34" s="372"/>
      <c r="AG34" s="282" t="s">
        <v>1</v>
      </c>
      <c r="AH34" s="369">
        <f>IF(ISBLANK(Y9),"",IF(ISNUMBER(AH14),SUMIF($Q$11:$AB$26,AE28,$AL$11:$AL$26),""))</f>
      </c>
      <c r="AI34" s="369"/>
      <c r="AJ34" s="370"/>
      <c r="AK34" s="285"/>
      <c r="AL34" s="285"/>
      <c r="AM34" s="285"/>
      <c r="AN34" s="371">
        <f>IF(ISNUMBER(AH11),SUM(AN29:AO32),"")</f>
      </c>
      <c r="AO34" s="372"/>
      <c r="AP34" s="282" t="s">
        <v>1</v>
      </c>
      <c r="AQ34" s="369">
        <f>IF(ISNUMBER(AH11),SUM(AQ29:AR32),"")</f>
      </c>
      <c r="AR34" s="370"/>
      <c r="AS34" s="284"/>
      <c r="AT34" s="288"/>
      <c r="AU34" s="288"/>
      <c r="AV34" s="288"/>
      <c r="AW34" s="287"/>
      <c r="AX34" s="281"/>
    </row>
    <row r="35" spans="1:50" s="280" customFormat="1" ht="18.75" customHeight="1">
      <c r="A35" s="286"/>
      <c r="B35" s="286"/>
      <c r="C35" s="373" t="s">
        <v>8</v>
      </c>
      <c r="D35" s="374"/>
      <c r="E35" s="374"/>
      <c r="F35" s="374"/>
      <c r="G35" s="374"/>
      <c r="H35" s="375"/>
      <c r="I35" s="371">
        <f>IF(ISBLANK(Y6),"",IF(ISNUMBER(AH11),SUM(M29:M32),""))</f>
      </c>
      <c r="J35" s="372"/>
      <c r="K35" s="372"/>
      <c r="L35" s="282" t="s">
        <v>1</v>
      </c>
      <c r="M35" s="369">
        <f>IF(ISBLANK(Y6),"",IF(ISNUMBER(AH11),SUM(I29:I32),""))</f>
      </c>
      <c r="N35" s="369"/>
      <c r="O35" s="370"/>
      <c r="P35" s="371">
        <f>IF(ISBLANK(Y7),"",IF(ISNUMBER(AH12),SUM(T29:T32),""))</f>
      </c>
      <c r="Q35" s="372"/>
      <c r="R35" s="372"/>
      <c r="S35" s="282" t="s">
        <v>1</v>
      </c>
      <c r="T35" s="369">
        <f>IF(ISBLANK(Y7),"",IF(ISNUMBER(AH12),SUM(P29:P32),""))</f>
      </c>
      <c r="U35" s="369"/>
      <c r="V35" s="370"/>
      <c r="W35" s="371">
        <f>IF(ISBLANK(Y8),"",IF(ISNUMBER(AH13),SUM(AA29:AA32),""))</f>
      </c>
      <c r="X35" s="372"/>
      <c r="Y35" s="372"/>
      <c r="Z35" s="282" t="s">
        <v>1</v>
      </c>
      <c r="AA35" s="369">
        <f>IF(ISBLANK(Y8),"",IF(ISNUMBER(AH13),SUM(W29:W32),""))</f>
      </c>
      <c r="AB35" s="369"/>
      <c r="AC35" s="370"/>
      <c r="AD35" s="371">
        <f>IF(ISBLANK(Y9),"",IF(ISNUMBER(AH14),SUM(AH29:AH32),""))</f>
      </c>
      <c r="AE35" s="372"/>
      <c r="AF35" s="372"/>
      <c r="AG35" s="282" t="s">
        <v>1</v>
      </c>
      <c r="AH35" s="369">
        <f>IF(ISBLANK(Y9),"",IF(ISNUMBER(AH14),SUM(AD29:AD32),""))</f>
      </c>
      <c r="AI35" s="369"/>
      <c r="AJ35" s="370"/>
      <c r="AK35" s="285"/>
      <c r="AL35" s="285"/>
      <c r="AM35" s="285"/>
      <c r="AN35" s="284"/>
      <c r="AO35" s="282"/>
      <c r="AP35" s="282"/>
      <c r="AQ35" s="282"/>
      <c r="AR35" s="283"/>
      <c r="AS35" s="371">
        <f>IF(ISNUMBER(AH11),SUM(AS29:AT32),"")</f>
      </c>
      <c r="AT35" s="372"/>
      <c r="AU35" s="282" t="s">
        <v>1</v>
      </c>
      <c r="AV35" s="369">
        <f>IF(ISNUMBER(AH11),SUM(AV29:AW32),"")</f>
      </c>
      <c r="AW35" s="370"/>
      <c r="AX35" s="281"/>
    </row>
    <row r="36" spans="1:50" s="280" customFormat="1" ht="8.25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</row>
    <row r="37" spans="1:50" ht="12.75">
      <c r="A37" s="272"/>
      <c r="B37" s="272"/>
      <c r="C37" s="279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4"/>
      <c r="AN37" s="274"/>
      <c r="AO37" s="272"/>
      <c r="AP37" s="272"/>
      <c r="AQ37" s="272"/>
      <c r="AR37" s="272"/>
      <c r="AS37" s="272"/>
      <c r="AT37" s="272"/>
      <c r="AU37" s="272"/>
      <c r="AV37" s="274"/>
      <c r="AW37" s="274"/>
      <c r="AX37" s="272"/>
    </row>
    <row r="38" spans="1:50" ht="12.75">
      <c r="A38" s="278"/>
      <c r="B38" s="272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4"/>
      <c r="AN38" s="274"/>
      <c r="AO38" s="272"/>
      <c r="AP38" s="272"/>
      <c r="AQ38" s="272"/>
      <c r="AR38" s="272"/>
      <c r="AS38" s="272"/>
      <c r="AT38" s="272"/>
      <c r="AU38" s="272"/>
      <c r="AV38" s="274"/>
      <c r="AW38" s="274"/>
      <c r="AX38" s="272"/>
    </row>
    <row r="39" spans="1:50" s="275" customFormat="1" ht="12.75">
      <c r="A39" s="276"/>
      <c r="B39" s="276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7"/>
      <c r="AN39" s="277"/>
      <c r="AO39" s="276"/>
      <c r="AP39" s="276"/>
      <c r="AQ39" s="276"/>
      <c r="AR39" s="276"/>
      <c r="AS39" s="276"/>
      <c r="AT39" s="276"/>
      <c r="AU39" s="276"/>
      <c r="AV39" s="277"/>
      <c r="AW39" s="277"/>
      <c r="AX39" s="276"/>
    </row>
    <row r="40" spans="1:50" ht="12.75">
      <c r="A40" s="272"/>
      <c r="B40" s="272"/>
      <c r="C40" s="274"/>
      <c r="D40" s="274"/>
      <c r="E40" s="274"/>
      <c r="F40" s="274"/>
      <c r="G40" s="274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4"/>
      <c r="W40" s="274"/>
      <c r="X40" s="274"/>
      <c r="Y40" s="274"/>
      <c r="Z40" s="274"/>
      <c r="AA40" s="274"/>
      <c r="AB40" s="274"/>
      <c r="AC40" s="274"/>
      <c r="AD40" s="272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2"/>
    </row>
    <row r="81" spans="15:23" ht="12.75" customHeight="1" hidden="1">
      <c r="O81" s="271">
        <v>0</v>
      </c>
      <c r="Q81" s="271">
        <v>0</v>
      </c>
      <c r="W81" s="269">
        <v>0</v>
      </c>
    </row>
    <row r="1111" ht="12.75" customHeight="1" hidden="1"/>
    <row r="1112" ht="12.75" customHeight="1" hidden="1"/>
  </sheetData>
  <sheetProtection/>
  <mergeCells count="164">
    <mergeCell ref="AQ1:AV1"/>
    <mergeCell ref="J2:AD2"/>
    <mergeCell ref="C3:O3"/>
    <mergeCell ref="Q3:AG3"/>
    <mergeCell ref="AI3:AJ3"/>
    <mergeCell ref="AN3:AO3"/>
    <mergeCell ref="AR3:AS3"/>
    <mergeCell ref="AU3:AV3"/>
    <mergeCell ref="F8:P8"/>
    <mergeCell ref="Y8:AI8"/>
    <mergeCell ref="F9:P9"/>
    <mergeCell ref="Y9:AI9"/>
    <mergeCell ref="M1:AD1"/>
    <mergeCell ref="AN1:AP1"/>
    <mergeCell ref="D13:N13"/>
    <mergeCell ref="Q13:AB13"/>
    <mergeCell ref="AE13:AF13"/>
    <mergeCell ref="AH13:AI13"/>
    <mergeCell ref="F5:P5"/>
    <mergeCell ref="Y5:AI5"/>
    <mergeCell ref="F6:P6"/>
    <mergeCell ref="Y6:AI6"/>
    <mergeCell ref="F7:P7"/>
    <mergeCell ref="Y7:AI7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AE15:AF15"/>
    <mergeCell ref="AH15:AI15"/>
    <mergeCell ref="D16:N16"/>
    <mergeCell ref="Q16:AB16"/>
    <mergeCell ref="AE16:AF16"/>
    <mergeCell ref="AH16:AI16"/>
    <mergeCell ref="D19:N19"/>
    <mergeCell ref="Q19:AB19"/>
    <mergeCell ref="AE19:AF19"/>
    <mergeCell ref="AH19:AI19"/>
    <mergeCell ref="D14:N14"/>
    <mergeCell ref="Q14:AB14"/>
    <mergeCell ref="AE14:AF14"/>
    <mergeCell ref="AH14:AI14"/>
    <mergeCell ref="D15:N15"/>
    <mergeCell ref="Q15:AB15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Q21:AB21"/>
    <mergeCell ref="AE21:AF21"/>
    <mergeCell ref="AH21:AI21"/>
    <mergeCell ref="D22:N22"/>
    <mergeCell ref="Q22:AB22"/>
    <mergeCell ref="AE22:AF22"/>
    <mergeCell ref="AH22:AI22"/>
    <mergeCell ref="AH24:AI24"/>
    <mergeCell ref="D25:N25"/>
    <mergeCell ref="Q25:AB25"/>
    <mergeCell ref="AE25:AF25"/>
    <mergeCell ref="AH25:AI25"/>
    <mergeCell ref="D20:N20"/>
    <mergeCell ref="Q20:AB20"/>
    <mergeCell ref="AE20:AF20"/>
    <mergeCell ref="AH20:AI20"/>
    <mergeCell ref="D21:N21"/>
    <mergeCell ref="X28:AC28"/>
    <mergeCell ref="AE28:AJ28"/>
    <mergeCell ref="AN28:AR28"/>
    <mergeCell ref="D23:N23"/>
    <mergeCell ref="Q23:AB23"/>
    <mergeCell ref="AE23:AF23"/>
    <mergeCell ref="AH23:AI23"/>
    <mergeCell ref="D24:N24"/>
    <mergeCell ref="Q24:AB24"/>
    <mergeCell ref="AE24:AF24"/>
    <mergeCell ref="AN29:AO29"/>
    <mergeCell ref="AQ29:AR29"/>
    <mergeCell ref="AS29:AT29"/>
    <mergeCell ref="AV29:AW29"/>
    <mergeCell ref="D26:N26"/>
    <mergeCell ref="Q26:AB26"/>
    <mergeCell ref="AE26:AF26"/>
    <mergeCell ref="AH26:AI26"/>
    <mergeCell ref="J28:O28"/>
    <mergeCell ref="Q28:V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V31:AW31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A31:AC31"/>
    <mergeCell ref="AD31:AF31"/>
    <mergeCell ref="AH31:AJ31"/>
    <mergeCell ref="AN31:AO31"/>
    <mergeCell ref="AQ31:AR31"/>
    <mergeCell ref="AS31:AT31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V35:AW35"/>
    <mergeCell ref="AH34:AJ34"/>
    <mergeCell ref="AN34:AO34"/>
    <mergeCell ref="D32:H32"/>
    <mergeCell ref="I32:K32"/>
    <mergeCell ref="M32:O32"/>
    <mergeCell ref="P32:R32"/>
    <mergeCell ref="T32:V32"/>
    <mergeCell ref="W32:Y32"/>
    <mergeCell ref="AA32:AC32"/>
    <mergeCell ref="C35:H35"/>
    <mergeCell ref="I35:K35"/>
    <mergeCell ref="M35:O35"/>
    <mergeCell ref="P35:R35"/>
    <mergeCell ref="T35:V35"/>
    <mergeCell ref="W35:Y35"/>
    <mergeCell ref="AV32:AW32"/>
    <mergeCell ref="C34:H34"/>
    <mergeCell ref="I34:K34"/>
    <mergeCell ref="M34:O34"/>
    <mergeCell ref="P34:R34"/>
    <mergeCell ref="T34:V34"/>
    <mergeCell ref="W34:Y34"/>
    <mergeCell ref="AA34:AC34"/>
    <mergeCell ref="AD32:AF32"/>
    <mergeCell ref="AH32:AJ32"/>
    <mergeCell ref="AQ34:AR34"/>
    <mergeCell ref="AD34:AF34"/>
    <mergeCell ref="AN32:AO32"/>
    <mergeCell ref="AQ32:AR32"/>
    <mergeCell ref="AA35:AC35"/>
    <mergeCell ref="AS32:AT32"/>
    <mergeCell ref="AD35:AF35"/>
    <mergeCell ref="AH35:AJ35"/>
    <mergeCell ref="AS35:AT35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30">
      <selection activeCell="I53" sqref="I53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7"/>
      <c r="B1" s="218" t="s">
        <v>34</v>
      </c>
      <c r="C1" s="219"/>
    </row>
    <row r="2" spans="1:3" ht="23.25">
      <c r="A2" s="220"/>
      <c r="B2" s="221" t="s">
        <v>35</v>
      </c>
      <c r="C2" s="222"/>
    </row>
    <row r="3" spans="1:3" ht="15.75">
      <c r="A3" s="223"/>
      <c r="B3" s="224" t="s">
        <v>36</v>
      </c>
      <c r="C3" s="225"/>
    </row>
    <row r="4" spans="1:3" ht="12.75">
      <c r="A4" s="226"/>
      <c r="B4" s="227" t="s">
        <v>37</v>
      </c>
      <c r="C4" s="228"/>
    </row>
    <row r="5" spans="1:3" ht="10.5" customHeight="1">
      <c r="A5" s="229"/>
      <c r="B5" s="227" t="s">
        <v>38</v>
      </c>
      <c r="C5" s="230"/>
    </row>
    <row r="6" spans="1:3" ht="10.5" customHeight="1">
      <c r="A6" s="229"/>
      <c r="B6" s="227" t="s">
        <v>39</v>
      </c>
      <c r="C6" s="230"/>
    </row>
    <row r="7" spans="1:3" ht="10.5" customHeight="1">
      <c r="A7" s="229"/>
      <c r="B7" s="227" t="s">
        <v>40</v>
      </c>
      <c r="C7" s="230"/>
    </row>
    <row r="8" spans="1:3" ht="10.5" customHeight="1">
      <c r="A8" s="229"/>
      <c r="B8" s="231" t="s">
        <v>41</v>
      </c>
      <c r="C8" s="230"/>
    </row>
    <row r="9" spans="1:3" ht="10.5" customHeight="1" thickBot="1">
      <c r="A9" s="232"/>
      <c r="B9" s="233"/>
      <c r="C9" s="234"/>
    </row>
    <row r="10" spans="1:6" ht="27.75" customHeight="1" thickTop="1">
      <c r="A10" s="403" t="s">
        <v>45</v>
      </c>
      <c r="B10" s="404"/>
      <c r="C10" s="405"/>
      <c r="D10" s="235"/>
      <c r="E10" s="235"/>
      <c r="F10" s="235"/>
    </row>
    <row r="11" spans="1:6" ht="6" customHeight="1">
      <c r="A11" s="236"/>
      <c r="B11" s="237"/>
      <c r="C11" s="238"/>
      <c r="D11" s="237"/>
      <c r="E11" s="239"/>
      <c r="F11" s="239"/>
    </row>
    <row r="12" spans="1:6" s="245" customFormat="1" ht="15.75" customHeight="1">
      <c r="A12" s="240" t="s">
        <v>46</v>
      </c>
      <c r="B12" s="241"/>
      <c r="C12" s="242" t="s">
        <v>53</v>
      </c>
      <c r="D12" s="243"/>
      <c r="E12" s="244"/>
      <c r="F12" s="244"/>
    </row>
    <row r="13" spans="1:6" ht="12.75">
      <c r="A13" s="246" t="s">
        <v>47</v>
      </c>
      <c r="B13" s="124"/>
      <c r="C13" s="247" t="s">
        <v>54</v>
      </c>
      <c r="D13" s="248"/>
      <c r="E13" s="249"/>
      <c r="F13" s="249"/>
    </row>
    <row r="14" spans="1:6" ht="12.75">
      <c r="A14" s="246" t="s">
        <v>48</v>
      </c>
      <c r="B14" s="124"/>
      <c r="C14" s="247" t="s">
        <v>55</v>
      </c>
      <c r="D14" s="248"/>
      <c r="E14" s="249"/>
      <c r="F14" s="249"/>
    </row>
    <row r="15" spans="1:6" ht="12.75">
      <c r="A15" s="246" t="s">
        <v>49</v>
      </c>
      <c r="B15" s="124"/>
      <c r="C15" s="247" t="s">
        <v>56</v>
      </c>
      <c r="D15" s="248"/>
      <c r="E15" s="249"/>
      <c r="F15" s="249"/>
    </row>
    <row r="16" spans="1:6" ht="12.75">
      <c r="A16" s="246" t="s">
        <v>50</v>
      </c>
      <c r="B16" s="124"/>
      <c r="C16" s="247" t="s">
        <v>57</v>
      </c>
      <c r="D16" s="248"/>
      <c r="E16" s="249"/>
      <c r="F16" s="249"/>
    </row>
    <row r="17" spans="1:6" ht="12.75">
      <c r="A17" s="246" t="s">
        <v>51</v>
      </c>
      <c r="B17" s="124"/>
      <c r="C17" s="247"/>
      <c r="D17" s="248"/>
      <c r="E17" s="249"/>
      <c r="F17" s="249"/>
    </row>
    <row r="18" spans="1:6" ht="13.5" thickBot="1">
      <c r="A18" s="264" t="s">
        <v>52</v>
      </c>
      <c r="B18" s="265"/>
      <c r="C18" s="266" t="s">
        <v>58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406" t="s">
        <v>59</v>
      </c>
      <c r="B20" s="407"/>
      <c r="C20" s="407"/>
    </row>
    <row r="21" spans="1:3" ht="16.5" thickBot="1">
      <c r="A21" s="250" t="s">
        <v>42</v>
      </c>
      <c r="B21" s="251" t="s">
        <v>43</v>
      </c>
      <c r="C21" s="252" t="s">
        <v>44</v>
      </c>
    </row>
    <row r="22" spans="1:4" s="255" customFormat="1" ht="13.5" customHeight="1">
      <c r="A22" s="253" t="s">
        <v>60</v>
      </c>
      <c r="B22" s="322" t="s">
        <v>65</v>
      </c>
      <c r="C22" s="253" t="s">
        <v>61</v>
      </c>
      <c r="D22"/>
    </row>
    <row r="23" spans="1:4" s="255" customFormat="1" ht="13.5" customHeight="1">
      <c r="A23" s="256"/>
      <c r="B23" s="322" t="s">
        <v>66</v>
      </c>
      <c r="C23" s="256" t="s">
        <v>62</v>
      </c>
      <c r="D23"/>
    </row>
    <row r="24" spans="1:4" s="255" customFormat="1" ht="13.5" customHeight="1">
      <c r="A24" s="256"/>
      <c r="B24" s="322" t="s">
        <v>67</v>
      </c>
      <c r="C24" s="256" t="s">
        <v>63</v>
      </c>
      <c r="D24"/>
    </row>
    <row r="25" spans="1:4" s="255" customFormat="1" ht="13.5" customHeight="1">
      <c r="A25" s="256"/>
      <c r="B25" s="322" t="s">
        <v>68</v>
      </c>
      <c r="C25" s="256" t="s">
        <v>49</v>
      </c>
      <c r="D25"/>
    </row>
    <row r="26" spans="1:4" s="255" customFormat="1" ht="13.5" customHeight="1">
      <c r="A26" s="256"/>
      <c r="B26" s="322" t="s">
        <v>69</v>
      </c>
      <c r="C26" s="320" t="s">
        <v>81</v>
      </c>
      <c r="D26"/>
    </row>
    <row r="27" spans="1:4" s="255" customFormat="1" ht="13.5" customHeight="1">
      <c r="A27" s="256"/>
      <c r="B27" s="254"/>
      <c r="C27" s="256" t="s">
        <v>64</v>
      </c>
      <c r="D27"/>
    </row>
    <row r="28" spans="1:4" s="255" customFormat="1" ht="13.5" customHeight="1">
      <c r="A28" s="257"/>
      <c r="B28" s="258"/>
      <c r="C28" s="321" t="s">
        <v>52</v>
      </c>
      <c r="D28"/>
    </row>
    <row r="29" spans="1:4" s="255" customFormat="1" ht="13.5" customHeight="1">
      <c r="A29" s="253" t="s">
        <v>70</v>
      </c>
      <c r="B29" s="322" t="s">
        <v>74</v>
      </c>
      <c r="C29" s="253" t="s">
        <v>70</v>
      </c>
      <c r="D29"/>
    </row>
    <row r="30" spans="1:4" s="255" customFormat="1" ht="13.5" customHeight="1">
      <c r="A30" s="256"/>
      <c r="B30" s="322" t="s">
        <v>75</v>
      </c>
      <c r="C30" s="256" t="s">
        <v>71</v>
      </c>
      <c r="D30"/>
    </row>
    <row r="31" spans="1:4" s="255" customFormat="1" ht="13.5" customHeight="1">
      <c r="A31" s="256"/>
      <c r="B31" s="322" t="s">
        <v>76</v>
      </c>
      <c r="C31" s="256" t="s">
        <v>72</v>
      </c>
      <c r="D31"/>
    </row>
    <row r="32" spans="1:3" s="255" customFormat="1" ht="13.5" customHeight="1">
      <c r="A32" s="256"/>
      <c r="B32" s="322" t="s">
        <v>77</v>
      </c>
      <c r="C32" s="256" t="s">
        <v>73</v>
      </c>
    </row>
    <row r="33" spans="1:3" s="255" customFormat="1" ht="13.5" customHeight="1">
      <c r="A33" s="256"/>
      <c r="B33" s="322" t="s">
        <v>78</v>
      </c>
      <c r="C33" s="256" t="s">
        <v>79</v>
      </c>
    </row>
    <row r="34" spans="1:3" s="255" customFormat="1" ht="13.5" customHeight="1">
      <c r="A34" s="256"/>
      <c r="B34" s="254"/>
      <c r="C34" s="256"/>
    </row>
    <row r="35" spans="1:3" s="255" customFormat="1" ht="13.5" customHeight="1">
      <c r="A35" s="257"/>
      <c r="B35" s="258"/>
      <c r="C35" s="321" t="s">
        <v>80</v>
      </c>
    </row>
    <row r="36" spans="1:3" s="255" customFormat="1" ht="13.5" customHeight="1">
      <c r="A36" s="253" t="s">
        <v>82</v>
      </c>
      <c r="B36" s="322" t="s">
        <v>88</v>
      </c>
      <c r="C36" s="253" t="s">
        <v>82</v>
      </c>
    </row>
    <row r="37" spans="1:3" s="255" customFormat="1" ht="13.5" customHeight="1">
      <c r="A37" s="256"/>
      <c r="B37" s="322" t="s">
        <v>89</v>
      </c>
      <c r="C37" s="256" t="s">
        <v>83</v>
      </c>
    </row>
    <row r="38" spans="1:3" s="255" customFormat="1" ht="13.5" customHeight="1">
      <c r="A38" s="256"/>
      <c r="B38" s="322" t="s">
        <v>90</v>
      </c>
      <c r="C38" s="256" t="s">
        <v>84</v>
      </c>
    </row>
    <row r="39" spans="1:3" s="255" customFormat="1" ht="13.5" customHeight="1">
      <c r="A39" s="256"/>
      <c r="B39" s="322" t="s">
        <v>91</v>
      </c>
      <c r="C39" s="256" t="s">
        <v>85</v>
      </c>
    </row>
    <row r="40" spans="1:3" s="255" customFormat="1" ht="13.5" customHeight="1">
      <c r="A40" s="256"/>
      <c r="B40" s="254"/>
      <c r="C40" s="256" t="s">
        <v>86</v>
      </c>
    </row>
    <row r="41" spans="1:3" s="255" customFormat="1" ht="13.5" customHeight="1">
      <c r="A41" s="256"/>
      <c r="B41" s="254"/>
      <c r="C41" s="256"/>
    </row>
    <row r="42" spans="1:3" s="255" customFormat="1" ht="13.5" customHeight="1">
      <c r="A42" s="257"/>
      <c r="B42" s="258"/>
      <c r="C42" s="321" t="s">
        <v>87</v>
      </c>
    </row>
    <row r="43" spans="1:3" s="255" customFormat="1" ht="13.5" customHeight="1">
      <c r="A43" s="253" t="s">
        <v>92</v>
      </c>
      <c r="B43" s="323" t="s">
        <v>99</v>
      </c>
      <c r="C43" s="253" t="s">
        <v>92</v>
      </c>
    </row>
    <row r="44" spans="1:3" s="255" customFormat="1" ht="13.5" customHeight="1">
      <c r="A44" s="256"/>
      <c r="B44" s="322" t="s">
        <v>100</v>
      </c>
      <c r="C44" s="256" t="s">
        <v>93</v>
      </c>
    </row>
    <row r="45" spans="1:3" s="255" customFormat="1" ht="13.5" customHeight="1">
      <c r="A45" s="256"/>
      <c r="B45" s="322" t="s">
        <v>101</v>
      </c>
      <c r="C45" s="256" t="s">
        <v>94</v>
      </c>
    </row>
    <row r="46" spans="1:3" s="255" customFormat="1" ht="13.5" customHeight="1">
      <c r="A46" s="256"/>
      <c r="B46" s="322" t="s">
        <v>102</v>
      </c>
      <c r="C46" s="256" t="s">
        <v>95</v>
      </c>
    </row>
    <row r="47" spans="1:3" s="255" customFormat="1" ht="13.5" customHeight="1">
      <c r="A47" s="256"/>
      <c r="B47" s="322" t="s">
        <v>103</v>
      </c>
      <c r="C47" s="256" t="s">
        <v>96</v>
      </c>
    </row>
    <row r="48" spans="1:3" s="255" customFormat="1" ht="13.5" customHeight="1">
      <c r="A48" s="256"/>
      <c r="B48" s="322" t="s">
        <v>104</v>
      </c>
      <c r="C48" s="256" t="s">
        <v>97</v>
      </c>
    </row>
    <row r="49" spans="1:3" s="255" customFormat="1" ht="13.5" customHeight="1">
      <c r="A49" s="257"/>
      <c r="B49" s="324" t="s">
        <v>105</v>
      </c>
      <c r="C49" s="321" t="s">
        <v>98</v>
      </c>
    </row>
    <row r="50" spans="1:3" s="255" customFormat="1" ht="13.5" customHeight="1">
      <c r="A50" s="253"/>
      <c r="B50" s="260"/>
      <c r="C50" s="253"/>
    </row>
    <row r="51" spans="1:3" s="255" customFormat="1" ht="13.5" customHeight="1">
      <c r="A51" s="256"/>
      <c r="B51" s="260"/>
      <c r="C51" s="256"/>
    </row>
    <row r="52" spans="1:3" s="255" customFormat="1" ht="13.5" customHeight="1">
      <c r="A52" s="256"/>
      <c r="B52" s="260"/>
      <c r="C52" s="256"/>
    </row>
    <row r="53" spans="1:3" s="255" customFormat="1" ht="13.5" customHeight="1">
      <c r="A53" s="256"/>
      <c r="B53" s="260"/>
      <c r="C53" s="256"/>
    </row>
    <row r="54" spans="1:3" s="255" customFormat="1" ht="13.5" customHeight="1">
      <c r="A54" s="256"/>
      <c r="B54" s="260"/>
      <c r="C54" s="256"/>
    </row>
    <row r="55" spans="1:3" s="255" customFormat="1" ht="13.5" customHeight="1">
      <c r="A55" s="256"/>
      <c r="B55" s="260"/>
      <c r="C55" s="256"/>
    </row>
    <row r="56" spans="1:3" s="255" customFormat="1" ht="13.5" customHeight="1">
      <c r="A56" s="257"/>
      <c r="B56" s="261"/>
      <c r="C56" s="257"/>
    </row>
    <row r="57" spans="1:3" s="255" customFormat="1" ht="13.5" customHeight="1">
      <c r="A57" s="253"/>
      <c r="B57" s="259"/>
      <c r="C57" s="253"/>
    </row>
    <row r="58" spans="1:3" s="255" customFormat="1" ht="13.5" customHeight="1">
      <c r="A58" s="256"/>
      <c r="B58" s="254"/>
      <c r="C58" s="256"/>
    </row>
    <row r="59" spans="1:3" s="255" customFormat="1" ht="13.5" customHeight="1">
      <c r="A59" s="256"/>
      <c r="B59" s="254"/>
      <c r="C59" s="256"/>
    </row>
    <row r="60" spans="1:3" s="255" customFormat="1" ht="13.5" customHeight="1">
      <c r="A60" s="256"/>
      <c r="B60" s="254"/>
      <c r="C60" s="256"/>
    </row>
    <row r="61" spans="1:3" s="255" customFormat="1" ht="13.5" customHeight="1">
      <c r="A61" s="256"/>
      <c r="B61" s="254"/>
      <c r="C61" s="256"/>
    </row>
    <row r="62" spans="1:3" s="255" customFormat="1" ht="13.5" customHeight="1">
      <c r="A62" s="256"/>
      <c r="B62" s="254"/>
      <c r="C62" s="256"/>
    </row>
    <row r="63" spans="1:3" s="255" customFormat="1" ht="13.5" customHeight="1">
      <c r="A63" s="257"/>
      <c r="B63" s="258"/>
      <c r="C63" s="257"/>
    </row>
    <row r="64" spans="1:3" s="255" customFormat="1" ht="13.5" customHeight="1">
      <c r="A64" s="253"/>
      <c r="B64" s="254"/>
      <c r="C64" s="253"/>
    </row>
    <row r="65" spans="1:3" s="255" customFormat="1" ht="13.5" customHeight="1">
      <c r="A65" s="256"/>
      <c r="B65" s="254"/>
      <c r="C65" s="256"/>
    </row>
    <row r="66" spans="1:3" s="255" customFormat="1" ht="13.5" customHeight="1">
      <c r="A66" s="256"/>
      <c r="B66" s="254"/>
      <c r="C66" s="256"/>
    </row>
    <row r="67" spans="1:3" s="255" customFormat="1" ht="13.5" customHeight="1">
      <c r="A67" s="256"/>
      <c r="B67" s="254"/>
      <c r="C67" s="256"/>
    </row>
    <row r="68" spans="1:3" s="255" customFormat="1" ht="13.5" customHeight="1">
      <c r="A68" s="256"/>
      <c r="B68" s="254"/>
      <c r="C68" s="256"/>
    </row>
    <row r="69" spans="1:3" s="255" customFormat="1" ht="13.5" customHeight="1">
      <c r="A69" s="256"/>
      <c r="B69" s="254"/>
      <c r="C69" s="256"/>
    </row>
    <row r="70" spans="1:3" s="255" customFormat="1" ht="13.5" customHeight="1">
      <c r="A70" s="257"/>
      <c r="B70" s="258"/>
      <c r="C70" s="257"/>
    </row>
    <row r="71" spans="1:5" s="255" customFormat="1" ht="13.5" customHeight="1">
      <c r="A71" s="253"/>
      <c r="B71" s="260"/>
      <c r="C71" s="253"/>
      <c r="E71"/>
    </row>
    <row r="72" spans="1:5" s="255" customFormat="1" ht="13.5" customHeight="1">
      <c r="A72" s="256"/>
      <c r="B72" s="262"/>
      <c r="C72" s="256"/>
      <c r="E72"/>
    </row>
    <row r="73" spans="1:5" s="255" customFormat="1" ht="13.5" customHeight="1">
      <c r="A73" s="256"/>
      <c r="B73" s="262"/>
      <c r="C73" s="256"/>
      <c r="E73"/>
    </row>
    <row r="74" spans="1:5" s="255" customFormat="1" ht="13.5" customHeight="1">
      <c r="A74" s="256"/>
      <c r="B74" s="262"/>
      <c r="C74" s="256"/>
      <c r="E74"/>
    </row>
    <row r="75" spans="1:5" s="255" customFormat="1" ht="13.5" customHeight="1">
      <c r="A75" s="256"/>
      <c r="B75" s="260"/>
      <c r="C75" s="256"/>
      <c r="E75"/>
    </row>
    <row r="76" spans="1:5" s="255" customFormat="1" ht="13.5" customHeight="1">
      <c r="A76" s="256"/>
      <c r="B76" s="260"/>
      <c r="C76" s="256"/>
      <c r="E76"/>
    </row>
    <row r="77" spans="1:5" s="255" customFormat="1" ht="13.5" customHeight="1">
      <c r="A77" s="257"/>
      <c r="B77" s="261"/>
      <c r="C77" s="257"/>
      <c r="E77"/>
    </row>
    <row r="78" spans="1:3" s="255" customFormat="1" ht="13.5" customHeight="1">
      <c r="A78" s="253"/>
      <c r="B78" s="259"/>
      <c r="C78" s="253"/>
    </row>
    <row r="79" spans="1:3" s="255" customFormat="1" ht="13.5" customHeight="1">
      <c r="A79" s="256"/>
      <c r="B79" s="254"/>
      <c r="C79" s="256"/>
    </row>
    <row r="80" spans="1:3" s="255" customFormat="1" ht="13.5" customHeight="1">
      <c r="A80" s="256"/>
      <c r="B80" s="254"/>
      <c r="C80" s="256"/>
    </row>
    <row r="81" spans="1:3" s="255" customFormat="1" ht="13.5" customHeight="1">
      <c r="A81" s="256"/>
      <c r="B81" s="254"/>
      <c r="C81" s="256"/>
    </row>
    <row r="82" spans="1:3" s="255" customFormat="1" ht="13.5" customHeight="1">
      <c r="A82" s="256"/>
      <c r="B82" s="254"/>
      <c r="C82" s="256"/>
    </row>
    <row r="83" spans="1:3" s="255" customFormat="1" ht="13.5" customHeight="1">
      <c r="A83" s="256"/>
      <c r="B83" s="254"/>
      <c r="C83" s="256"/>
    </row>
    <row r="84" spans="1:3" s="255" customFormat="1" ht="13.5" customHeight="1">
      <c r="A84" s="257"/>
      <c r="B84" s="258"/>
      <c r="C84" s="257"/>
    </row>
    <row r="85" spans="1:3" s="255" customFormat="1" ht="13.5" customHeight="1">
      <c r="A85" s="253"/>
      <c r="B85" s="254"/>
      <c r="C85" s="253"/>
    </row>
    <row r="86" spans="1:3" s="255" customFormat="1" ht="13.5" customHeight="1">
      <c r="A86" s="256"/>
      <c r="B86" s="254"/>
      <c r="C86" s="256"/>
    </row>
    <row r="87" spans="1:3" s="255" customFormat="1" ht="13.5" customHeight="1">
      <c r="A87" s="256"/>
      <c r="B87" s="254"/>
      <c r="C87" s="256"/>
    </row>
    <row r="88" spans="1:3" s="255" customFormat="1" ht="13.5" customHeight="1">
      <c r="A88" s="256"/>
      <c r="B88" s="254"/>
      <c r="C88" s="256"/>
    </row>
    <row r="89" spans="1:3" s="255" customFormat="1" ht="13.5" customHeight="1">
      <c r="A89" s="256"/>
      <c r="B89" s="254"/>
      <c r="C89" s="256"/>
    </row>
    <row r="90" spans="1:3" s="255" customFormat="1" ht="13.5" customHeight="1">
      <c r="A90" s="256"/>
      <c r="B90" s="254"/>
      <c r="C90" s="256"/>
    </row>
    <row r="91" spans="1:3" s="255" customFormat="1" ht="13.5" customHeight="1">
      <c r="A91" s="257"/>
      <c r="B91" s="258"/>
      <c r="C91" s="257"/>
    </row>
    <row r="92" spans="1:5" s="255" customFormat="1" ht="13.5" customHeight="1">
      <c r="A92" s="253"/>
      <c r="B92" s="260"/>
      <c r="C92" s="253"/>
      <c r="E92"/>
    </row>
    <row r="93" spans="1:5" s="255" customFormat="1" ht="13.5" customHeight="1">
      <c r="A93" s="256"/>
      <c r="B93" s="262"/>
      <c r="C93" s="256"/>
      <c r="E93"/>
    </row>
    <row r="94" spans="1:5" s="255" customFormat="1" ht="13.5" customHeight="1">
      <c r="A94" s="256"/>
      <c r="B94" s="262"/>
      <c r="C94" s="256"/>
      <c r="E94"/>
    </row>
    <row r="95" spans="1:5" s="255" customFormat="1" ht="13.5" customHeight="1">
      <c r="A95" s="256"/>
      <c r="B95" s="262"/>
      <c r="C95" s="256"/>
      <c r="E95"/>
    </row>
    <row r="96" spans="1:5" s="255" customFormat="1" ht="13.5" customHeight="1">
      <c r="A96" s="256"/>
      <c r="B96" s="260"/>
      <c r="C96" s="256"/>
      <c r="E96"/>
    </row>
    <row r="97" spans="1:5" s="255" customFormat="1" ht="13.5" customHeight="1">
      <c r="A97" s="256"/>
      <c r="B97" s="260"/>
      <c r="C97" s="256"/>
      <c r="E97"/>
    </row>
    <row r="98" spans="1:5" s="255" customFormat="1" ht="13.5" customHeight="1">
      <c r="A98" s="257"/>
      <c r="B98" s="261"/>
      <c r="C98" s="257"/>
      <c r="E98"/>
    </row>
    <row r="99" spans="1:3" s="255" customFormat="1" ht="13.5" customHeight="1">
      <c r="A99" s="253"/>
      <c r="B99" s="259"/>
      <c r="C99" s="253"/>
    </row>
    <row r="100" spans="1:3" s="255" customFormat="1" ht="13.5" customHeight="1">
      <c r="A100" s="256"/>
      <c r="B100" s="254"/>
      <c r="C100" s="256"/>
    </row>
    <row r="101" spans="1:3" s="255" customFormat="1" ht="13.5" customHeight="1">
      <c r="A101" s="256"/>
      <c r="B101" s="254"/>
      <c r="C101" s="256"/>
    </row>
    <row r="102" spans="1:3" s="255" customFormat="1" ht="13.5" customHeight="1">
      <c r="A102" s="256"/>
      <c r="B102" s="254"/>
      <c r="C102" s="256"/>
    </row>
    <row r="103" spans="1:3" s="255" customFormat="1" ht="13.5" customHeight="1">
      <c r="A103" s="256"/>
      <c r="B103" s="254"/>
      <c r="C103" s="256"/>
    </row>
    <row r="104" spans="1:3" s="255" customFormat="1" ht="13.5" customHeight="1">
      <c r="A104" s="256"/>
      <c r="B104" s="254"/>
      <c r="C104" s="256"/>
    </row>
    <row r="105" spans="1:3" s="255" customFormat="1" ht="13.5" customHeight="1">
      <c r="A105" s="257"/>
      <c r="B105" s="258"/>
      <c r="C105" s="257"/>
    </row>
    <row r="106" spans="1:3" s="255" customFormat="1" ht="13.5" customHeight="1">
      <c r="A106" s="253"/>
      <c r="B106" s="254"/>
      <c r="C106" s="253"/>
    </row>
    <row r="107" spans="1:3" s="255" customFormat="1" ht="13.5" customHeight="1">
      <c r="A107" s="256"/>
      <c r="B107" s="254"/>
      <c r="C107" s="256"/>
    </row>
    <row r="108" spans="1:3" s="255" customFormat="1" ht="13.5" customHeight="1">
      <c r="A108" s="256"/>
      <c r="B108" s="254"/>
      <c r="C108" s="256"/>
    </row>
    <row r="109" spans="1:3" s="255" customFormat="1" ht="13.5" customHeight="1">
      <c r="A109" s="256"/>
      <c r="B109" s="254"/>
      <c r="C109" s="256"/>
    </row>
    <row r="110" spans="1:3" s="255" customFormat="1" ht="13.5" customHeight="1">
      <c r="A110" s="256"/>
      <c r="B110" s="254"/>
      <c r="C110" s="256"/>
    </row>
    <row r="111" spans="1:3" s="255" customFormat="1" ht="13.5" customHeight="1">
      <c r="A111" s="256"/>
      <c r="B111" s="254"/>
      <c r="C111" s="256"/>
    </row>
    <row r="112" spans="1:3" s="255" customFormat="1" ht="13.5" customHeight="1">
      <c r="A112" s="257"/>
      <c r="B112" s="258"/>
      <c r="C112" s="257"/>
    </row>
    <row r="113" spans="1:5" s="255" customFormat="1" ht="13.5" customHeight="1">
      <c r="A113" s="253"/>
      <c r="B113" s="260"/>
      <c r="C113" s="253"/>
      <c r="E113"/>
    </row>
    <row r="114" spans="1:5" s="255" customFormat="1" ht="13.5" customHeight="1">
      <c r="A114" s="256"/>
      <c r="B114" s="262"/>
      <c r="C114" s="256"/>
      <c r="E114"/>
    </row>
    <row r="115" spans="1:5" s="255" customFormat="1" ht="13.5" customHeight="1">
      <c r="A115" s="256"/>
      <c r="B115" s="262"/>
      <c r="C115" s="256"/>
      <c r="E115"/>
    </row>
    <row r="116" spans="1:5" s="255" customFormat="1" ht="13.5" customHeight="1">
      <c r="A116" s="256"/>
      <c r="B116" s="262"/>
      <c r="C116" s="256"/>
      <c r="E116"/>
    </row>
    <row r="117" spans="1:5" s="255" customFormat="1" ht="13.5" customHeight="1">
      <c r="A117" s="256"/>
      <c r="B117" s="260"/>
      <c r="C117" s="256"/>
      <c r="E117"/>
    </row>
    <row r="118" spans="1:5" s="255" customFormat="1" ht="13.5" customHeight="1">
      <c r="A118" s="256"/>
      <c r="B118" s="260"/>
      <c r="C118" s="256"/>
      <c r="E118"/>
    </row>
    <row r="119" spans="1:5" s="255" customFormat="1" ht="13.5" customHeight="1">
      <c r="A119" s="257"/>
      <c r="B119" s="261"/>
      <c r="C119" s="257"/>
      <c r="E119"/>
    </row>
    <row r="120" spans="1:3" s="255" customFormat="1" ht="13.5" customHeight="1">
      <c r="A120" s="253"/>
      <c r="B120" s="259"/>
      <c r="C120" s="253"/>
    </row>
    <row r="121" spans="1:3" s="255" customFormat="1" ht="13.5" customHeight="1">
      <c r="A121" s="256"/>
      <c r="B121" s="254"/>
      <c r="C121" s="256"/>
    </row>
    <row r="122" spans="1:3" s="255" customFormat="1" ht="13.5" customHeight="1">
      <c r="A122" s="256"/>
      <c r="B122" s="254"/>
      <c r="C122" s="256"/>
    </row>
    <row r="123" spans="1:3" s="255" customFormat="1" ht="13.5" customHeight="1">
      <c r="A123" s="256"/>
      <c r="B123" s="254"/>
      <c r="C123" s="256"/>
    </row>
    <row r="124" spans="1:3" s="255" customFormat="1" ht="13.5" customHeight="1">
      <c r="A124" s="256"/>
      <c r="B124" s="254"/>
      <c r="C124" s="256"/>
    </row>
    <row r="125" spans="1:3" s="255" customFormat="1" ht="13.5" customHeight="1">
      <c r="A125" s="256"/>
      <c r="B125" s="254"/>
      <c r="C125" s="256"/>
    </row>
    <row r="126" spans="1:3" s="255" customFormat="1" ht="13.5" customHeight="1">
      <c r="A126" s="257"/>
      <c r="B126" s="258"/>
      <c r="C126" s="257"/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aschotmann@aol.com"/>
    <hyperlink ref="C18" r:id="rId3" display="sektionsleiternord@web.de"/>
    <hyperlink ref="C28" r:id="rId4" display="aschotmann@aol.com"/>
    <hyperlink ref="C35" r:id="rId5" display="jens-kruse@freenet.de"/>
    <hyperlink ref="C42" r:id="rId6" display="as-422115@versanet.de"/>
    <hyperlink ref="C49" r:id="rId7" display="deniculo@freenet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2"/>
  <rowBreaks count="2" manualBreakCount="2">
    <brk id="56" max="255" man="1"/>
    <brk id="91" max="255" man="1"/>
  </rowBreaks>
  <drawing r:id="rId11"/>
  <legacyDrawing r:id="rId10"/>
  <oleObjects>
    <oleObject progId="CorelPhotoPaint.Image.7" shapeId="121737451" r:id="rId8"/>
    <oleObject progId="Word.Document.8" shapeId="121737450" r:id="rId9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140" zoomScaleNormal="14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7"/>
      <c r="AF1" s="7"/>
      <c r="AG1" s="7"/>
      <c r="AH1" s="7"/>
      <c r="AI1" s="7"/>
      <c r="AJ1" s="7"/>
      <c r="AK1" s="7"/>
      <c r="AL1" s="7"/>
      <c r="AM1" s="8"/>
      <c r="AN1" s="419" t="s">
        <v>4</v>
      </c>
      <c r="AO1" s="419"/>
      <c r="AP1" s="419"/>
      <c r="AQ1" s="420"/>
      <c r="AR1" s="420"/>
      <c r="AS1" s="420"/>
      <c r="AT1" s="420"/>
      <c r="AU1" s="420"/>
      <c r="AV1" s="420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38" t="s">
        <v>106</v>
      </c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11" t="s">
        <v>0</v>
      </c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12"/>
      <c r="AI3" s="421">
        <f>AN34</f>
      </c>
      <c r="AJ3" s="421"/>
      <c r="AK3" s="13" t="s">
        <v>1</v>
      </c>
      <c r="AL3" s="13"/>
      <c r="AM3" s="13"/>
      <c r="AN3" s="421">
        <f>AQ34</f>
      </c>
      <c r="AO3" s="421"/>
      <c r="AP3" s="12"/>
      <c r="AQ3" s="12"/>
      <c r="AR3" s="421">
        <f>AS35</f>
      </c>
      <c r="AS3" s="421"/>
      <c r="AT3" s="13" t="s">
        <v>1</v>
      </c>
      <c r="AU3" s="421">
        <f>AV35</f>
      </c>
      <c r="AV3" s="421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35" t="s">
        <v>5</v>
      </c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14"/>
      <c r="R5" s="14"/>
      <c r="S5" s="14"/>
      <c r="T5" s="14"/>
      <c r="U5" s="14"/>
      <c r="V5" s="14"/>
      <c r="W5" s="14"/>
      <c r="X5" s="14"/>
      <c r="Y5" s="436" t="s">
        <v>6</v>
      </c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8"/>
      <c r="R6" s="8"/>
      <c r="S6" s="8"/>
      <c r="T6" s="8"/>
      <c r="U6" s="8"/>
      <c r="V6" s="7"/>
      <c r="W6" s="7"/>
      <c r="X6" s="15">
        <v>5</v>
      </c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8"/>
      <c r="R7" s="8"/>
      <c r="S7" s="8"/>
      <c r="T7" s="8"/>
      <c r="U7" s="8"/>
      <c r="V7" s="7"/>
      <c r="W7" s="7"/>
      <c r="X7" s="15">
        <v>6</v>
      </c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8"/>
      <c r="R8" s="8"/>
      <c r="S8" s="8"/>
      <c r="T8" s="8"/>
      <c r="U8" s="8"/>
      <c r="V8" s="7"/>
      <c r="W8" s="7"/>
      <c r="X8" s="15">
        <v>7</v>
      </c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8"/>
      <c r="R9" s="8"/>
      <c r="S9" s="8"/>
      <c r="T9" s="8"/>
      <c r="U9" s="8"/>
      <c r="V9" s="7"/>
      <c r="W9" s="7"/>
      <c r="X9" s="15">
        <v>8</v>
      </c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14">
        <f>IF(ISBLANK($F$6),"",$F$6)</f>
      </c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11" t="s">
        <v>0</v>
      </c>
      <c r="P11" s="8">
        <v>5</v>
      </c>
      <c r="Q11" s="414">
        <f>IF(ISBLANK($Y$6),"",$Y$6)</f>
      </c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7"/>
      <c r="AD11" s="7"/>
      <c r="AE11" s="413"/>
      <c r="AF11" s="413"/>
      <c r="AG11" s="11" t="s">
        <v>1</v>
      </c>
      <c r="AH11" s="412"/>
      <c r="AI11" s="412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14" t="s">
        <v>105</v>
      </c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11" t="s">
        <v>0</v>
      </c>
      <c r="P12" s="8">
        <v>6</v>
      </c>
      <c r="Q12" s="414">
        <f>IF(ISBLANK($Y$7),"",$Y$7)</f>
      </c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7"/>
      <c r="AD12" s="7"/>
      <c r="AE12" s="413"/>
      <c r="AF12" s="413"/>
      <c r="AG12" s="11" t="s">
        <v>1</v>
      </c>
      <c r="AH12" s="412"/>
      <c r="AI12" s="412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14">
        <f>IF(ISBLANK($F$8),"",$F$8)</f>
      </c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11" t="s">
        <v>0</v>
      </c>
      <c r="P13" s="8">
        <v>7</v>
      </c>
      <c r="Q13" s="414">
        <f>IF(ISBLANK($Y$8),"",$Y$8)</f>
      </c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7"/>
      <c r="AD13" s="7"/>
      <c r="AE13" s="413"/>
      <c r="AF13" s="413"/>
      <c r="AG13" s="11" t="s">
        <v>1</v>
      </c>
      <c r="AH13" s="412"/>
      <c r="AI13" s="412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14">
        <f>IF(ISBLANK($F$9),"",$F$9)</f>
      </c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11" t="s">
        <v>0</v>
      </c>
      <c r="P14" s="8">
        <v>8</v>
      </c>
      <c r="Q14" s="414">
        <f>IF(ISBLANK($Y$9),"",$Y$9)</f>
      </c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7"/>
      <c r="AD14" s="7"/>
      <c r="AE14" s="413"/>
      <c r="AF14" s="413"/>
      <c r="AG14" s="11" t="s">
        <v>1</v>
      </c>
      <c r="AH14" s="412"/>
      <c r="AI14" s="412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14">
        <f>IF(ISBLANK($F$7),"",$F$7)</f>
      </c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11" t="s">
        <v>0</v>
      </c>
      <c r="P15" s="8">
        <v>5</v>
      </c>
      <c r="Q15" s="414">
        <f>IF(ISBLANK($Y$6),"",$Y$6)</f>
      </c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7"/>
      <c r="AD15" s="7"/>
      <c r="AE15" s="413"/>
      <c r="AF15" s="413"/>
      <c r="AG15" s="11" t="s">
        <v>1</v>
      </c>
      <c r="AH15" s="412"/>
      <c r="AI15" s="412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14">
        <f>IF(ISBLANK($F$8),"",$F$8)</f>
      </c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11" t="s">
        <v>0</v>
      </c>
      <c r="P16" s="8">
        <v>6</v>
      </c>
      <c r="Q16" s="414">
        <f>IF(ISBLANK($Y$7),"",$Y$7)</f>
      </c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7"/>
      <c r="AD16" s="7"/>
      <c r="AE16" s="413"/>
      <c r="AF16" s="413"/>
      <c r="AG16" s="11" t="s">
        <v>1</v>
      </c>
      <c r="AH16" s="412"/>
      <c r="AI16" s="412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14">
        <f>IF(ISBLANK($F$9),"",$F$9)</f>
      </c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11" t="s">
        <v>0</v>
      </c>
      <c r="P17" s="8">
        <v>7</v>
      </c>
      <c r="Q17" s="414">
        <f>IF(ISBLANK($Y$8),"",$Y$8)</f>
      </c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7"/>
      <c r="AD17" s="7"/>
      <c r="AE17" s="413"/>
      <c r="AF17" s="413"/>
      <c r="AG17" s="11" t="s">
        <v>1</v>
      </c>
      <c r="AH17" s="412"/>
      <c r="AI17" s="412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14">
        <f>IF(ISBLANK($F$6),"",$F$6)</f>
      </c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11" t="s">
        <v>0</v>
      </c>
      <c r="P18" s="8">
        <v>8</v>
      </c>
      <c r="Q18" s="414">
        <f>IF(ISBLANK($Y$9),"",$Y$9)</f>
      </c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7"/>
      <c r="AD18" s="7"/>
      <c r="AE18" s="413"/>
      <c r="AF18" s="413"/>
      <c r="AG18" s="11" t="s">
        <v>1</v>
      </c>
      <c r="AH18" s="412"/>
      <c r="AI18" s="412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14">
        <f>IF(ISBLANK($F$9),"",$F$9)</f>
      </c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11" t="s">
        <v>0</v>
      </c>
      <c r="P19" s="8">
        <v>6</v>
      </c>
      <c r="Q19" s="414">
        <f>IF(ISBLANK($Y$7),"",$Y$7)</f>
      </c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7"/>
      <c r="AD19" s="7"/>
      <c r="AE19" s="413"/>
      <c r="AF19" s="413"/>
      <c r="AG19" s="11" t="s">
        <v>1</v>
      </c>
      <c r="AH19" s="412"/>
      <c r="AI19" s="412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14">
        <f>IF(ISBLANK($F$8),"",$F$8)</f>
      </c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11" t="s">
        <v>0</v>
      </c>
      <c r="P20" s="8">
        <v>5</v>
      </c>
      <c r="Q20" s="414">
        <f>IF(ISBLANK($Y$6),"",$Y$6)</f>
      </c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7"/>
      <c r="AD20" s="7"/>
      <c r="AE20" s="413"/>
      <c r="AF20" s="413"/>
      <c r="AG20" s="11" t="s">
        <v>1</v>
      </c>
      <c r="AH20" s="412"/>
      <c r="AI20" s="412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14">
        <f>IF(ISBLANK($F$7),"",$F$7)</f>
      </c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11" t="s">
        <v>0</v>
      </c>
      <c r="P21" s="8">
        <v>8</v>
      </c>
      <c r="Q21" s="414">
        <f>IF(ISBLANK($Y$9),"",$Y$9)</f>
      </c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7"/>
      <c r="AD21" s="7"/>
      <c r="AE21" s="413"/>
      <c r="AF21" s="413"/>
      <c r="AG21" s="11" t="s">
        <v>1</v>
      </c>
      <c r="AH21" s="412"/>
      <c r="AI21" s="412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14">
        <f>IF(ISBLANK($F$6),"",$F$6)</f>
      </c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11" t="s">
        <v>0</v>
      </c>
      <c r="P22" s="8">
        <v>7</v>
      </c>
      <c r="Q22" s="414">
        <f>IF(ISBLANK($Y$8),"",$Y$8)</f>
      </c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7"/>
      <c r="AD22" s="7"/>
      <c r="AE22" s="413"/>
      <c r="AF22" s="413"/>
      <c r="AG22" s="11" t="s">
        <v>1</v>
      </c>
      <c r="AH22" s="412"/>
      <c r="AI22" s="412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14">
        <f>IF(ISBLANK($F$6),"",$F$6)</f>
      </c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11" t="s">
        <v>0</v>
      </c>
      <c r="P23" s="8">
        <v>6</v>
      </c>
      <c r="Q23" s="414">
        <f>IF(ISBLANK($Y$7),"",$Y$7)</f>
      </c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7"/>
      <c r="AD23" s="7"/>
      <c r="AE23" s="413"/>
      <c r="AF23" s="413"/>
      <c r="AG23" s="11" t="s">
        <v>1</v>
      </c>
      <c r="AH23" s="412"/>
      <c r="AI23" s="412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14">
        <f>IF(ISBLANK($F$9),"",$F$9)</f>
      </c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11" t="s">
        <v>0</v>
      </c>
      <c r="P24" s="8">
        <v>5</v>
      </c>
      <c r="Q24" s="414">
        <f>IF(ISBLANK($Y$6),"",$Y$6)</f>
      </c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7"/>
      <c r="AD24" s="7"/>
      <c r="AE24" s="413"/>
      <c r="AF24" s="413"/>
      <c r="AG24" s="11" t="s">
        <v>1</v>
      </c>
      <c r="AH24" s="412"/>
      <c r="AI24" s="412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14">
        <f>IF(ISBLANK($F$8),"",$F$8)</f>
      </c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11" t="s">
        <v>0</v>
      </c>
      <c r="P25" s="8">
        <v>8</v>
      </c>
      <c r="Q25" s="414">
        <f>IF(ISBLANK($Y$9),"",$Y$9)</f>
      </c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7"/>
      <c r="AD25" s="7"/>
      <c r="AE25" s="413"/>
      <c r="AF25" s="413"/>
      <c r="AG25" s="11" t="s">
        <v>1</v>
      </c>
      <c r="AH25" s="412"/>
      <c r="AI25" s="412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14">
        <f>IF(ISBLANK($F$7),"",$F$7)</f>
      </c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11" t="s">
        <v>0</v>
      </c>
      <c r="P26" s="8">
        <v>7</v>
      </c>
      <c r="Q26" s="414">
        <f>IF(ISBLANK($Y$8),"",$Y$8)</f>
      </c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7"/>
      <c r="AD26" s="7"/>
      <c r="AE26" s="413"/>
      <c r="AF26" s="413"/>
      <c r="AG26" s="11" t="s">
        <v>1</v>
      </c>
      <c r="AH26" s="412"/>
      <c r="AI26" s="412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32">
        <f>IF(ISBLANK($Y$6),"",$Y$6)</f>
      </c>
      <c r="K28" s="432"/>
      <c r="L28" s="432"/>
      <c r="M28" s="432"/>
      <c r="N28" s="432"/>
      <c r="O28" s="433"/>
      <c r="P28" s="27">
        <v>6</v>
      </c>
      <c r="Q28" s="426">
        <f>IF(ISBLANK($Y$7),"",$Y$7)</f>
      </c>
      <c r="R28" s="426"/>
      <c r="S28" s="426"/>
      <c r="T28" s="426"/>
      <c r="U28" s="426"/>
      <c r="V28" s="427"/>
      <c r="W28" s="27">
        <v>7</v>
      </c>
      <c r="X28" s="428">
        <f>IF(ISBLANK($Y$8),"",$Y$8)</f>
      </c>
      <c r="Y28" s="428"/>
      <c r="Z28" s="428"/>
      <c r="AA28" s="428"/>
      <c r="AB28" s="428"/>
      <c r="AC28" s="429"/>
      <c r="AD28" s="27">
        <v>8</v>
      </c>
      <c r="AE28" s="428">
        <f>IF(ISBLANK($Y$9),"",$Y$9)</f>
      </c>
      <c r="AF28" s="428"/>
      <c r="AG28" s="428"/>
      <c r="AH28" s="428"/>
      <c r="AI28" s="428"/>
      <c r="AJ28" s="429"/>
      <c r="AK28" s="38"/>
      <c r="AL28" s="38"/>
      <c r="AM28" s="38"/>
      <c r="AN28" s="423" t="s">
        <v>7</v>
      </c>
      <c r="AO28" s="424"/>
      <c r="AP28" s="424"/>
      <c r="AQ28" s="424"/>
      <c r="AR28" s="425"/>
      <c r="AS28" s="423" t="s">
        <v>8</v>
      </c>
      <c r="AT28" s="424"/>
      <c r="AU28" s="424"/>
      <c r="AV28" s="424"/>
      <c r="AW28" s="425"/>
      <c r="AX28" s="23"/>
    </row>
    <row r="29" spans="1:50" s="6" customFormat="1" ht="18.75" customHeight="1">
      <c r="A29" s="23"/>
      <c r="B29" s="23"/>
      <c r="C29" s="28">
        <v>1</v>
      </c>
      <c r="D29" s="430">
        <f>IF(ISBLANK($F$6),"",$F$6)</f>
      </c>
      <c r="E29" s="430"/>
      <c r="F29" s="430"/>
      <c r="G29" s="430"/>
      <c r="H29" s="431"/>
      <c r="I29" s="415">
        <f>IF(ISNUMBER(AE11),AE11,"")</f>
      </c>
      <c r="J29" s="416"/>
      <c r="K29" s="416"/>
      <c r="L29" s="29" t="s">
        <v>1</v>
      </c>
      <c r="M29" s="417">
        <f>IF(ISNUMBER(AH11),AH11,"")</f>
      </c>
      <c r="N29" s="417"/>
      <c r="O29" s="418"/>
      <c r="P29" s="408">
        <f>IF(ISNUMBER(AE23),AE23,"")</f>
      </c>
      <c r="Q29" s="409"/>
      <c r="R29" s="409"/>
      <c r="S29" s="29" t="s">
        <v>1</v>
      </c>
      <c r="T29" s="410">
        <f>IF(ISNUMBER(AH23),AH23,"")</f>
      </c>
      <c r="U29" s="410"/>
      <c r="V29" s="411"/>
      <c r="W29" s="408">
        <f>IF(ISNUMBER(AE22),AE22,"")</f>
      </c>
      <c r="X29" s="409"/>
      <c r="Y29" s="409"/>
      <c r="Z29" s="29" t="s">
        <v>1</v>
      </c>
      <c r="AA29" s="410">
        <f>IF(ISNUMBER(AH22),AH22,"")</f>
      </c>
      <c r="AB29" s="410"/>
      <c r="AC29" s="411"/>
      <c r="AD29" s="408">
        <f>IF(ISNUMBER(AE18),AE18,"")</f>
      </c>
      <c r="AE29" s="409"/>
      <c r="AF29" s="409"/>
      <c r="AG29" s="29" t="s">
        <v>1</v>
      </c>
      <c r="AH29" s="410">
        <f>IF(ISNUMBER(AH18),AH18,"")</f>
      </c>
      <c r="AI29" s="410"/>
      <c r="AJ29" s="411"/>
      <c r="AK29" s="25"/>
      <c r="AL29" s="25"/>
      <c r="AM29" s="25"/>
      <c r="AN29" s="408">
        <f>IF(ISBLANK(F6),"",IF(ISNUMBER(AH11),SUMIF(D11:N26,D29,AL11:AL26),""))</f>
      </c>
      <c r="AO29" s="409"/>
      <c r="AP29" s="29" t="s">
        <v>1</v>
      </c>
      <c r="AQ29" s="410">
        <f>IF(ISBLANK(F6),"",IF(ISNUMBER(AH11),SUMIF(D11:N26,D29,AM11:AM26),""))</f>
      </c>
      <c r="AR29" s="411"/>
      <c r="AS29" s="408">
        <f>IF(ISBLANK(F6),"",IF(ISNUMBER(AH11),SUM(I29,P29,W29,AD29),""))</f>
      </c>
      <c r="AT29" s="409"/>
      <c r="AU29" s="29" t="s">
        <v>1</v>
      </c>
      <c r="AV29" s="410">
        <f>IF(ISBLANK(F6),"",IF(ISNUMBER(AH11),SUM(M29,T29,AA29,AH29),""))</f>
      </c>
      <c r="AW29" s="411"/>
      <c r="AX29" s="23"/>
    </row>
    <row r="30" spans="1:50" s="6" customFormat="1" ht="18.75" customHeight="1">
      <c r="A30" s="23"/>
      <c r="B30" s="23"/>
      <c r="C30" s="28">
        <v>2</v>
      </c>
      <c r="D30" s="430">
        <f>IF(ISBLANK($F$7),"",$F$7)</f>
      </c>
      <c r="E30" s="430"/>
      <c r="F30" s="430"/>
      <c r="G30" s="430"/>
      <c r="H30" s="431"/>
      <c r="I30" s="415">
        <f>IF(ISNUMBER(AE15),AE15,"")</f>
      </c>
      <c r="J30" s="416"/>
      <c r="K30" s="416"/>
      <c r="L30" s="29" t="s">
        <v>1</v>
      </c>
      <c r="M30" s="417">
        <f>IF(ISNUMBER(AH15),AH15,"")</f>
      </c>
      <c r="N30" s="417"/>
      <c r="O30" s="418"/>
      <c r="P30" s="408">
        <f>IF(ISNUMBER(AE12),AE12,"")</f>
      </c>
      <c r="Q30" s="409"/>
      <c r="R30" s="409"/>
      <c r="S30" s="29" t="s">
        <v>1</v>
      </c>
      <c r="T30" s="410">
        <f>IF(ISNUMBER(AH12),AH12,"")</f>
      </c>
      <c r="U30" s="410"/>
      <c r="V30" s="411"/>
      <c r="W30" s="408">
        <f>IF(ISNUMBER(AE26),AE26,"")</f>
      </c>
      <c r="X30" s="409"/>
      <c r="Y30" s="409"/>
      <c r="Z30" s="29" t="s">
        <v>1</v>
      </c>
      <c r="AA30" s="410">
        <f>IF(ISNUMBER(AH26),AH26,"")</f>
      </c>
      <c r="AB30" s="410"/>
      <c r="AC30" s="411"/>
      <c r="AD30" s="408">
        <f>IF(ISNUMBER(AE21),AE21,"")</f>
      </c>
      <c r="AE30" s="409"/>
      <c r="AF30" s="409"/>
      <c r="AG30" s="29" t="s">
        <v>1</v>
      </c>
      <c r="AH30" s="410">
        <f>IF(ISNUMBER(AH21),AH21,"")</f>
      </c>
      <c r="AI30" s="410"/>
      <c r="AJ30" s="411"/>
      <c r="AK30" s="25"/>
      <c r="AL30" s="25"/>
      <c r="AM30" s="25"/>
      <c r="AN30" s="408">
        <f>IF(ISBLANK(F7),"",IF(ISNUMBER(AH12),SUMIF(D12:N27,D30,AL12:AL27),""))</f>
      </c>
      <c r="AO30" s="409"/>
      <c r="AP30" s="29" t="s">
        <v>1</v>
      </c>
      <c r="AQ30" s="410">
        <f>IF(ISBLANK(F7),"",IF(ISNUMBER(AH12),SUMIF(D12:N27,D30,AM12:AM27),""))</f>
      </c>
      <c r="AR30" s="411"/>
      <c r="AS30" s="408">
        <f>IF(ISBLANK(F7),"",IF(ISNUMBER(AH12),SUM(I30,P30,W30,AD30),""))</f>
      </c>
      <c r="AT30" s="409"/>
      <c r="AU30" s="29" t="s">
        <v>1</v>
      </c>
      <c r="AV30" s="410">
        <f>IF(ISBLANK(F7),"",IF(ISNUMBER(AH12),SUM(M30,T30,AA30,AH30),""))</f>
      </c>
      <c r="AW30" s="411"/>
      <c r="AX30" s="23"/>
    </row>
    <row r="31" spans="1:50" s="6" customFormat="1" ht="18.75" customHeight="1">
      <c r="A31" s="23"/>
      <c r="B31" s="23"/>
      <c r="C31" s="28">
        <v>3</v>
      </c>
      <c r="D31" s="430">
        <f>IF(ISBLANK($F$8),"",$F$8)</f>
      </c>
      <c r="E31" s="430"/>
      <c r="F31" s="430"/>
      <c r="G31" s="430"/>
      <c r="H31" s="431"/>
      <c r="I31" s="415">
        <f>IF(ISNUMBER(AE20),AE20,"")</f>
      </c>
      <c r="J31" s="416"/>
      <c r="K31" s="416"/>
      <c r="L31" s="29" t="s">
        <v>1</v>
      </c>
      <c r="M31" s="417">
        <f>IF(ISNUMBER(AH20),AH20,"")</f>
      </c>
      <c r="N31" s="417"/>
      <c r="O31" s="418"/>
      <c r="P31" s="408">
        <f>IF(ISNUMBER(AE16),AE16,"")</f>
      </c>
      <c r="Q31" s="409"/>
      <c r="R31" s="409"/>
      <c r="S31" s="29" t="s">
        <v>1</v>
      </c>
      <c r="T31" s="410">
        <f>IF(ISNUMBER(AH16),AH16,"")</f>
      </c>
      <c r="U31" s="410"/>
      <c r="V31" s="411"/>
      <c r="W31" s="408">
        <f>IF(ISNUMBER(AE13),AE13,"")</f>
      </c>
      <c r="X31" s="409"/>
      <c r="Y31" s="409"/>
      <c r="Z31" s="29" t="s">
        <v>1</v>
      </c>
      <c r="AA31" s="410">
        <f>IF(ISNUMBER(AH13),AH13,"")</f>
      </c>
      <c r="AB31" s="410"/>
      <c r="AC31" s="411"/>
      <c r="AD31" s="408">
        <f>IF(ISNUMBER(AE25),AE25,"")</f>
      </c>
      <c r="AE31" s="409"/>
      <c r="AF31" s="409"/>
      <c r="AG31" s="29" t="s">
        <v>1</v>
      </c>
      <c r="AH31" s="410">
        <f>IF(ISNUMBER(AH25),AH25,"")</f>
      </c>
      <c r="AI31" s="410"/>
      <c r="AJ31" s="411"/>
      <c r="AK31" s="25"/>
      <c r="AL31" s="25"/>
      <c r="AM31" s="25"/>
      <c r="AN31" s="408">
        <f>IF(ISBLANK(F8),"",IF(ISNUMBER(AH13),SUMIF(D13:N28,D31,AL13:AL28),""))</f>
      </c>
      <c r="AO31" s="409"/>
      <c r="AP31" s="29" t="s">
        <v>1</v>
      </c>
      <c r="AQ31" s="410">
        <f>IF(ISBLANK(F8),"",IF(ISNUMBER(AH13),SUMIF(D13:N28,D31,AM13:AM28),""))</f>
      </c>
      <c r="AR31" s="411"/>
      <c r="AS31" s="408">
        <f>IF(ISBLANK(F8),"",IF(ISNUMBER(AH13),SUM(I31,P31,W31,AD31),""))</f>
      </c>
      <c r="AT31" s="409"/>
      <c r="AU31" s="29" t="s">
        <v>1</v>
      </c>
      <c r="AV31" s="410">
        <f>IF(ISBLANK(F8),"",IF(ISNUMBER(AH13),SUM(M31,T31,AA31,AH31),""))</f>
      </c>
      <c r="AW31" s="411"/>
      <c r="AX31" s="23"/>
    </row>
    <row r="32" spans="1:50" s="6" customFormat="1" ht="18.75" customHeight="1">
      <c r="A32" s="23"/>
      <c r="B32" s="23"/>
      <c r="C32" s="28">
        <v>4</v>
      </c>
      <c r="D32" s="430">
        <f>IF(ISBLANK($F$9),"",$F$9)</f>
      </c>
      <c r="E32" s="430"/>
      <c r="F32" s="430"/>
      <c r="G32" s="430"/>
      <c r="H32" s="431"/>
      <c r="I32" s="415">
        <f>IF(ISNUMBER(AE24),AE24,"")</f>
      </c>
      <c r="J32" s="416"/>
      <c r="K32" s="416"/>
      <c r="L32" s="29" t="s">
        <v>1</v>
      </c>
      <c r="M32" s="417">
        <f>IF(ISNUMBER(AH24),AH24,"")</f>
      </c>
      <c r="N32" s="417"/>
      <c r="O32" s="418"/>
      <c r="P32" s="408">
        <f>IF(ISNUMBER(AE19),AE19,"")</f>
      </c>
      <c r="Q32" s="409"/>
      <c r="R32" s="409"/>
      <c r="S32" s="29" t="s">
        <v>1</v>
      </c>
      <c r="T32" s="410">
        <f>IF(ISNUMBER(AH19),AH19,"")</f>
      </c>
      <c r="U32" s="410"/>
      <c r="V32" s="411"/>
      <c r="W32" s="408">
        <f>IF(ISNUMBER(AE17),AE17,"")</f>
      </c>
      <c r="X32" s="409"/>
      <c r="Y32" s="409"/>
      <c r="Z32" s="29" t="s">
        <v>1</v>
      </c>
      <c r="AA32" s="410">
        <f>IF(ISNUMBER(AH17),AH17,"")</f>
      </c>
      <c r="AB32" s="410"/>
      <c r="AC32" s="411"/>
      <c r="AD32" s="408">
        <f>IF(ISNUMBER(AE14),AE14,"")</f>
      </c>
      <c r="AE32" s="409"/>
      <c r="AF32" s="409"/>
      <c r="AG32" s="29" t="s">
        <v>1</v>
      </c>
      <c r="AH32" s="410">
        <f>IF(ISNUMBER(AH14),AH14,"")</f>
      </c>
      <c r="AI32" s="410"/>
      <c r="AJ32" s="411"/>
      <c r="AK32" s="25"/>
      <c r="AL32" s="25"/>
      <c r="AM32" s="25"/>
      <c r="AN32" s="408">
        <f>IF(ISBLANK(F9),"",IF(ISNUMBER(AH14),SUMIF(D14:N29,D32,AL14:AL29),""))</f>
      </c>
      <c r="AO32" s="409"/>
      <c r="AP32" s="29" t="s">
        <v>1</v>
      </c>
      <c r="AQ32" s="410">
        <f>IF(ISBLANK(F9),"",IF(ISNUMBER(AH14),SUMIF(D14:N29,D32,AM14:AM29),""))</f>
      </c>
      <c r="AR32" s="411"/>
      <c r="AS32" s="408">
        <f>IF(ISBLANK(F9),"",IF(ISNUMBER(AH14),SUM(I32,P32,W32,AD32),""))</f>
      </c>
      <c r="AT32" s="409"/>
      <c r="AU32" s="29" t="s">
        <v>1</v>
      </c>
      <c r="AV32" s="410">
        <f>IF(ISBLANK(F9),"",IF(ISNUMBER(AH14),SUM(M32,T32,AA32,AH32),""))</f>
      </c>
      <c r="AW32" s="411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23" t="s">
        <v>7</v>
      </c>
      <c r="D34" s="424"/>
      <c r="E34" s="424"/>
      <c r="F34" s="424"/>
      <c r="G34" s="424"/>
      <c r="H34" s="425"/>
      <c r="I34" s="408">
        <f>IF(ISBLANK(Y6),"",IF(ISNUMBER(AH11),SUMIF($Q$11:$AB$26,J28,$AM$11:$AM$26),""))</f>
      </c>
      <c r="J34" s="409"/>
      <c r="K34" s="409"/>
      <c r="L34" s="29" t="s">
        <v>1</v>
      </c>
      <c r="M34" s="410">
        <f>IF(ISBLANK(Y6),"",IF(ISNUMBER(AH11),SUMIF($Q$11:$AB$26,J28,$AL$11:$AL$26),""))</f>
      </c>
      <c r="N34" s="410"/>
      <c r="O34" s="411"/>
      <c r="P34" s="408">
        <f>IF(ISBLANK(Y7),"",IF(ISNUMBER(AH12),SUMIF($Q$11:$AB$26,Q28,$AM$11:$AM$26),""))</f>
      </c>
      <c r="Q34" s="409"/>
      <c r="R34" s="409"/>
      <c r="S34" s="29" t="s">
        <v>1</v>
      </c>
      <c r="T34" s="410">
        <f>IF(ISBLANK(Y7),"",IF(ISNUMBER(AH12),SUMIF($Q$11:$AB$26,Q28,$AL$11:$AL$26),""))</f>
      </c>
      <c r="U34" s="410"/>
      <c r="V34" s="411"/>
      <c r="W34" s="408">
        <f>IF(ISBLANK(Y8),"",IF(ISNUMBER(AH13),SUMIF($Q$11:$AB$26,X28,$AM$11:$AM$26),""))</f>
      </c>
      <c r="X34" s="409"/>
      <c r="Y34" s="409"/>
      <c r="Z34" s="29" t="s">
        <v>1</v>
      </c>
      <c r="AA34" s="410">
        <f>IF(ISBLANK(Y8),"",IF(ISNUMBER(AH13),SUMIF($Q$11:$AB$26,X28,$AL$11:$AL$26),""))</f>
      </c>
      <c r="AB34" s="410"/>
      <c r="AC34" s="411"/>
      <c r="AD34" s="408">
        <f>IF(ISBLANK(Y9),"",IF(ISNUMBER(AH14),SUMIF($Q$11:$AB$26,AE28,$AM$11:$AM$26),""))</f>
      </c>
      <c r="AE34" s="409"/>
      <c r="AF34" s="409"/>
      <c r="AG34" s="29" t="s">
        <v>1</v>
      </c>
      <c r="AH34" s="410">
        <f>IF(ISBLANK(Y9),"",IF(ISNUMBER(AH14),SUMIF($Q$11:$AB$26,AE28,$AL$11:$AL$26),""))</f>
      </c>
      <c r="AI34" s="410"/>
      <c r="AJ34" s="411"/>
      <c r="AK34" s="25"/>
      <c r="AL34" s="25"/>
      <c r="AM34" s="25"/>
      <c r="AN34" s="408">
        <f>IF(ISNUMBER(AH11),SUM(AN29:AO32),"")</f>
      </c>
      <c r="AO34" s="409"/>
      <c r="AP34" s="29" t="s">
        <v>1</v>
      </c>
      <c r="AQ34" s="410">
        <f>IF(ISNUMBER(AH11),SUM(AQ29:AR32),"")</f>
      </c>
      <c r="AR34" s="411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23" t="s">
        <v>8</v>
      </c>
      <c r="D35" s="424"/>
      <c r="E35" s="424"/>
      <c r="F35" s="424"/>
      <c r="G35" s="424"/>
      <c r="H35" s="425"/>
      <c r="I35" s="408">
        <f>IF(ISBLANK(Y6),"",IF(ISNUMBER(AH11),SUM(M29:M32),""))</f>
      </c>
      <c r="J35" s="409"/>
      <c r="K35" s="409"/>
      <c r="L35" s="29" t="s">
        <v>1</v>
      </c>
      <c r="M35" s="410">
        <f>IF(ISBLANK(Y6),"",IF(ISNUMBER(AH11),SUM(I29:I32),""))</f>
      </c>
      <c r="N35" s="410"/>
      <c r="O35" s="411"/>
      <c r="P35" s="408">
        <f>IF(ISBLANK(Y7),"",IF(ISNUMBER(AH12),SUM(T29:T32),""))</f>
      </c>
      <c r="Q35" s="409"/>
      <c r="R35" s="409"/>
      <c r="S35" s="29" t="s">
        <v>1</v>
      </c>
      <c r="T35" s="410">
        <f>IF(ISBLANK(Y7),"",IF(ISNUMBER(AH12),SUM(P29:P32),""))</f>
      </c>
      <c r="U35" s="410"/>
      <c r="V35" s="411"/>
      <c r="W35" s="408">
        <f>IF(ISBLANK(Y8),"",IF(ISNUMBER(AH13),SUM(AA29:AA32),""))</f>
      </c>
      <c r="X35" s="409"/>
      <c r="Y35" s="409"/>
      <c r="Z35" s="29" t="s">
        <v>1</v>
      </c>
      <c r="AA35" s="410">
        <f>IF(ISBLANK(Y8),"",IF(ISNUMBER(AH13),SUM(W29:W32),""))</f>
      </c>
      <c r="AB35" s="410"/>
      <c r="AC35" s="411"/>
      <c r="AD35" s="408">
        <f>IF(ISBLANK(Y9),"",IF(ISNUMBER(AH14),SUM(AH29:AH32),""))</f>
      </c>
      <c r="AE35" s="409"/>
      <c r="AF35" s="409"/>
      <c r="AG35" s="29" t="s">
        <v>1</v>
      </c>
      <c r="AH35" s="410">
        <f>IF(ISBLANK(Y9),"",IF(ISNUMBER(AH14),SUM(AD29:AD32),""))</f>
      </c>
      <c r="AI35" s="410"/>
      <c r="AJ35" s="411"/>
      <c r="AK35" s="25"/>
      <c r="AL35" s="25"/>
      <c r="AM35" s="25"/>
      <c r="AN35" s="34"/>
      <c r="AO35" s="29"/>
      <c r="AP35" s="29"/>
      <c r="AQ35" s="29"/>
      <c r="AR35" s="33"/>
      <c r="AS35" s="408">
        <f>IF(ISNUMBER(AH11),SUM(AS29:AT32),"")</f>
      </c>
      <c r="AT35" s="409"/>
      <c r="AU35" s="29" t="s">
        <v>1</v>
      </c>
      <c r="AV35" s="410">
        <f>IF(ISNUMBER(AH11),SUM(AV29:AW32),"")</f>
      </c>
      <c r="AW35" s="411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Y5:AI5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V29:AW29"/>
    <mergeCell ref="AS30:AT30"/>
    <mergeCell ref="AV30:AW30"/>
    <mergeCell ref="AN29:AO29"/>
    <mergeCell ref="AN30:AO30"/>
    <mergeCell ref="AQ29:AR29"/>
    <mergeCell ref="AQ30:AR30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S29:AT29"/>
    <mergeCell ref="D11:N11"/>
    <mergeCell ref="Q11:AB11"/>
    <mergeCell ref="Q12:AB12"/>
    <mergeCell ref="Q13:AB13"/>
    <mergeCell ref="AE15:AF15"/>
    <mergeCell ref="AN28:AR28"/>
    <mergeCell ref="AH11:AI11"/>
    <mergeCell ref="AH12:AI12"/>
    <mergeCell ref="AH13:AI13"/>
    <mergeCell ref="AE12:AF12"/>
    <mergeCell ref="D15:N15"/>
    <mergeCell ref="D14:N14"/>
    <mergeCell ref="D13:N13"/>
    <mergeCell ref="D12:N12"/>
    <mergeCell ref="AE16:AF16"/>
    <mergeCell ref="Q17:AB17"/>
    <mergeCell ref="Q14:AB14"/>
    <mergeCell ref="AE13:AF13"/>
    <mergeCell ref="Q24:AB24"/>
    <mergeCell ref="Q20:AB20"/>
    <mergeCell ref="AE17:AF17"/>
    <mergeCell ref="AE18:AF18"/>
    <mergeCell ref="AE19:AF19"/>
    <mergeCell ref="AE20:AF20"/>
    <mergeCell ref="AQ1:AV1"/>
    <mergeCell ref="AI3:AJ3"/>
    <mergeCell ref="AN3:AO3"/>
    <mergeCell ref="AR3:AS3"/>
    <mergeCell ref="AU3:AV3"/>
    <mergeCell ref="Q18:AB18"/>
    <mergeCell ref="M1:AD1"/>
    <mergeCell ref="AE14:AF14"/>
    <mergeCell ref="D17:N17"/>
    <mergeCell ref="D16:N16"/>
    <mergeCell ref="Q23:AB23"/>
    <mergeCell ref="D24:N24"/>
    <mergeCell ref="Q26:AB26"/>
    <mergeCell ref="Q25:AB25"/>
    <mergeCell ref="W29:Y29"/>
    <mergeCell ref="AN1:AP1"/>
    <mergeCell ref="Q19:AB19"/>
    <mergeCell ref="Q22:AB22"/>
    <mergeCell ref="Q21:AB21"/>
    <mergeCell ref="AE21:AF21"/>
    <mergeCell ref="D23:N23"/>
    <mergeCell ref="I32:K32"/>
    <mergeCell ref="M29:O29"/>
    <mergeCell ref="M30:O30"/>
    <mergeCell ref="M31:O31"/>
    <mergeCell ref="M32:O32"/>
    <mergeCell ref="I29:K29"/>
    <mergeCell ref="I30:K30"/>
    <mergeCell ref="D25:N25"/>
    <mergeCell ref="AE26:AF26"/>
    <mergeCell ref="AH26:AI26"/>
    <mergeCell ref="AE24:AF24"/>
    <mergeCell ref="AE25:AF25"/>
    <mergeCell ref="AH24:AI24"/>
    <mergeCell ref="AH25:AI25"/>
    <mergeCell ref="AH22:AI22"/>
    <mergeCell ref="AH23:AI23"/>
    <mergeCell ref="AA29:AC29"/>
    <mergeCell ref="W30:Y30"/>
    <mergeCell ref="W32:Y32"/>
    <mergeCell ref="AA32:AC32"/>
    <mergeCell ref="AD29:AF29"/>
    <mergeCell ref="AE22:AF22"/>
    <mergeCell ref="AE23:AF23"/>
    <mergeCell ref="AD31:AF31"/>
    <mergeCell ref="AH29:AJ29"/>
    <mergeCell ref="AD30:AF30"/>
    <mergeCell ref="AH30:AJ30"/>
    <mergeCell ref="W34:Y34"/>
    <mergeCell ref="AA34:AC34"/>
    <mergeCell ref="P30:R30"/>
    <mergeCell ref="W31:Y31"/>
    <mergeCell ref="AA31:AC31"/>
    <mergeCell ref="T30:V30"/>
    <mergeCell ref="P31:R31"/>
    <mergeCell ref="AQ34:AR34"/>
    <mergeCell ref="AH31:AJ31"/>
    <mergeCell ref="AD32:AF32"/>
    <mergeCell ref="AH32:AJ32"/>
    <mergeCell ref="AD35:AF35"/>
    <mergeCell ref="AH35:AJ35"/>
    <mergeCell ref="AN34:AO34"/>
    <mergeCell ref="AD34:AF34"/>
    <mergeCell ref="AH34:AJ34"/>
    <mergeCell ref="AA30:AC30"/>
    <mergeCell ref="P35:R35"/>
    <mergeCell ref="T35:V35"/>
    <mergeCell ref="I35:K35"/>
    <mergeCell ref="M35:O35"/>
    <mergeCell ref="W35:Y35"/>
    <mergeCell ref="AA35:AC35"/>
    <mergeCell ref="P34:R34"/>
    <mergeCell ref="T34:V34"/>
    <mergeCell ref="T31:V31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V31:AW31"/>
    <mergeCell ref="AS31:AT31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97"/>
  <sheetViews>
    <sheetView showGridLines="0" zoomScalePageLayoutView="0" workbookViewId="0" topLeftCell="A1">
      <selection activeCell="A9" sqref="A9"/>
    </sheetView>
  </sheetViews>
  <sheetFormatPr defaultColWidth="11.421875" defaultRowHeight="12.75"/>
  <cols>
    <col min="1" max="1" width="13.7109375" style="183" customWidth="1"/>
    <col min="2" max="2" width="11.7109375" style="201" customWidth="1"/>
    <col min="3" max="3" width="11.7109375" style="192" customWidth="1"/>
    <col min="4" max="4" width="1.7109375" style="195" customWidth="1"/>
    <col min="5" max="5" width="11.7109375" style="201" customWidth="1"/>
    <col min="6" max="6" width="11.7109375" style="192" customWidth="1"/>
    <col min="7" max="8" width="11.7109375" style="203" customWidth="1"/>
    <col min="9" max="16" width="11.421875" style="1" customWidth="1"/>
  </cols>
  <sheetData>
    <row r="1" spans="1:8" ht="26.25" thickBot="1">
      <c r="A1" s="440" t="s">
        <v>107</v>
      </c>
      <c r="B1" s="441"/>
      <c r="C1" s="441"/>
      <c r="D1" s="441"/>
      <c r="E1" s="441"/>
      <c r="F1" s="441"/>
      <c r="G1" s="441"/>
      <c r="H1" s="442"/>
    </row>
    <row r="2" spans="1:8" ht="18">
      <c r="A2" s="148"/>
      <c r="B2" s="263"/>
      <c r="C2" s="184"/>
      <c r="D2" s="193"/>
      <c r="E2" s="196"/>
      <c r="F2" s="184"/>
      <c r="G2" s="202"/>
      <c r="H2" s="202"/>
    </row>
    <row r="3" spans="1:8" ht="18">
      <c r="A3" s="148"/>
      <c r="B3" s="325" t="s">
        <v>108</v>
      </c>
      <c r="C3" s="185"/>
      <c r="D3" s="186"/>
      <c r="E3" s="197"/>
      <c r="F3" s="185"/>
      <c r="G3" s="181"/>
      <c r="H3" s="181"/>
    </row>
    <row r="4" spans="1:8" ht="18.75" thickBot="1">
      <c r="A4" s="148"/>
      <c r="B4" s="197"/>
      <c r="C4" s="185"/>
      <c r="D4" s="186"/>
      <c r="E4" s="197"/>
      <c r="F4" s="185"/>
      <c r="G4" s="181"/>
      <c r="H4" s="181"/>
    </row>
    <row r="5" spans="1:8" ht="18.75" thickBot="1">
      <c r="A5" s="349" t="s">
        <v>2</v>
      </c>
      <c r="B5" s="346" t="s">
        <v>109</v>
      </c>
      <c r="C5" s="341"/>
      <c r="D5" s="342"/>
      <c r="E5" s="340" t="s">
        <v>110</v>
      </c>
      <c r="F5" s="343"/>
      <c r="G5" s="344" t="s">
        <v>7</v>
      </c>
      <c r="H5" s="345" t="s">
        <v>8</v>
      </c>
    </row>
    <row r="6" spans="1:8" ht="18">
      <c r="A6" s="360">
        <v>43414</v>
      </c>
      <c r="B6" s="198" t="s">
        <v>70</v>
      </c>
      <c r="C6" s="187"/>
      <c r="D6" s="326" t="s">
        <v>0</v>
      </c>
      <c r="E6" s="337" t="s">
        <v>92</v>
      </c>
      <c r="F6" s="187"/>
      <c r="G6" s="338" t="s">
        <v>112</v>
      </c>
      <c r="H6" s="339" t="s">
        <v>113</v>
      </c>
    </row>
    <row r="7" spans="1:8" ht="18">
      <c r="A7" s="361">
        <v>43632</v>
      </c>
      <c r="B7" s="347" t="s">
        <v>92</v>
      </c>
      <c r="C7" s="329"/>
      <c r="D7" s="330" t="s">
        <v>0</v>
      </c>
      <c r="E7" s="328" t="s">
        <v>82</v>
      </c>
      <c r="F7" s="329"/>
      <c r="G7" s="327"/>
      <c r="H7" s="335"/>
    </row>
    <row r="8" spans="1:8" ht="18.75" thickBot="1">
      <c r="A8" s="368">
        <v>43632</v>
      </c>
      <c r="B8" s="348" t="s">
        <v>82</v>
      </c>
      <c r="C8" s="332"/>
      <c r="D8" s="333" t="s">
        <v>0</v>
      </c>
      <c r="E8" s="331" t="s">
        <v>70</v>
      </c>
      <c r="F8" s="332"/>
      <c r="G8" s="334"/>
      <c r="H8" s="336"/>
    </row>
    <row r="9" spans="1:8" ht="18">
      <c r="A9" s="267"/>
      <c r="B9" s="199"/>
      <c r="C9" s="189"/>
      <c r="D9" s="190"/>
      <c r="E9" s="199"/>
      <c r="F9" s="189"/>
      <c r="G9" s="181"/>
      <c r="H9" s="181"/>
    </row>
    <row r="10" spans="1:8" ht="18">
      <c r="A10" s="267"/>
      <c r="B10" s="325" t="s">
        <v>111</v>
      </c>
      <c r="C10" s="189"/>
      <c r="D10" s="190"/>
      <c r="E10" s="199"/>
      <c r="F10" s="189"/>
      <c r="G10" s="181"/>
      <c r="H10" s="181"/>
    </row>
    <row r="11" spans="1:8" ht="18.75" thickBot="1">
      <c r="A11" s="267"/>
      <c r="B11" s="199"/>
      <c r="C11" s="189"/>
      <c r="D11" s="190"/>
      <c r="E11" s="199"/>
      <c r="F11" s="189"/>
      <c r="G11" s="181"/>
      <c r="H11" s="181"/>
    </row>
    <row r="12" spans="1:8" ht="18.75" thickBot="1">
      <c r="A12" s="349" t="s">
        <v>2</v>
      </c>
      <c r="B12" s="359" t="s">
        <v>109</v>
      </c>
      <c r="C12" s="355"/>
      <c r="D12" s="356"/>
      <c r="E12" s="354" t="s">
        <v>110</v>
      </c>
      <c r="F12" s="357"/>
      <c r="G12" s="344" t="s">
        <v>7</v>
      </c>
      <c r="H12" s="358" t="s">
        <v>8</v>
      </c>
    </row>
    <row r="13" spans="1:8" ht="18">
      <c r="A13" s="367">
        <v>43554</v>
      </c>
      <c r="B13" s="200" t="s">
        <v>92</v>
      </c>
      <c r="C13" s="191"/>
      <c r="D13" s="350" t="s">
        <v>0</v>
      </c>
      <c r="E13" s="351" t="s">
        <v>70</v>
      </c>
      <c r="F13" s="191"/>
      <c r="G13" s="352" t="s">
        <v>126</v>
      </c>
      <c r="H13" s="353" t="s">
        <v>127</v>
      </c>
    </row>
    <row r="14" spans="1:8" ht="18">
      <c r="A14" s="361">
        <v>43554</v>
      </c>
      <c r="B14" s="347" t="s">
        <v>82</v>
      </c>
      <c r="C14" s="329"/>
      <c r="D14" s="330" t="s">
        <v>0</v>
      </c>
      <c r="E14" s="328" t="s">
        <v>92</v>
      </c>
      <c r="F14" s="329"/>
      <c r="G14" s="327" t="s">
        <v>124</v>
      </c>
      <c r="H14" s="335" t="s">
        <v>125</v>
      </c>
    </row>
    <row r="15" spans="1:8" ht="18.75" thickBot="1">
      <c r="A15" s="368">
        <v>43554</v>
      </c>
      <c r="B15" s="348" t="s">
        <v>70</v>
      </c>
      <c r="C15" s="332"/>
      <c r="D15" s="333" t="s">
        <v>0</v>
      </c>
      <c r="E15" s="331" t="s">
        <v>82</v>
      </c>
      <c r="F15" s="332"/>
      <c r="G15" s="334" t="s">
        <v>128</v>
      </c>
      <c r="H15" s="336" t="s">
        <v>129</v>
      </c>
    </row>
    <row r="16" spans="1:8" ht="18">
      <c r="A16" s="267"/>
      <c r="B16" s="199"/>
      <c r="C16" s="189"/>
      <c r="D16" s="190"/>
      <c r="E16" s="199"/>
      <c r="F16" s="189"/>
      <c r="G16" s="181"/>
      <c r="H16" s="181"/>
    </row>
    <row r="17" spans="1:8" ht="18">
      <c r="A17" s="267"/>
      <c r="B17" s="199"/>
      <c r="C17" s="189"/>
      <c r="D17" s="190"/>
      <c r="E17" s="199"/>
      <c r="F17" s="189"/>
      <c r="G17" s="181"/>
      <c r="H17" s="181"/>
    </row>
    <row r="18" spans="1:8" ht="18">
      <c r="A18" s="267"/>
      <c r="B18" s="199"/>
      <c r="C18" s="189"/>
      <c r="D18" s="190"/>
      <c r="E18" s="199"/>
      <c r="F18" s="189"/>
      <c r="G18" s="181"/>
      <c r="H18" s="181"/>
    </row>
    <row r="19" spans="1:8" ht="18">
      <c r="A19" s="267"/>
      <c r="B19" s="198"/>
      <c r="C19" s="187"/>
      <c r="D19" s="188"/>
      <c r="E19" s="198"/>
      <c r="F19" s="187"/>
      <c r="G19" s="182"/>
      <c r="H19" s="182"/>
    </row>
    <row r="20" spans="1:8" ht="18">
      <c r="A20" s="267"/>
      <c r="B20" s="199"/>
      <c r="C20" s="189"/>
      <c r="D20" s="190"/>
      <c r="E20" s="199"/>
      <c r="F20" s="189"/>
      <c r="G20" s="181"/>
      <c r="H20" s="181"/>
    </row>
    <row r="21" spans="1:8" ht="18">
      <c r="A21" s="267"/>
      <c r="B21" s="199"/>
      <c r="C21" s="189"/>
      <c r="D21" s="190"/>
      <c r="E21" s="199"/>
      <c r="F21" s="189"/>
      <c r="G21" s="181"/>
      <c r="H21" s="181"/>
    </row>
    <row r="22" spans="1:8" ht="18">
      <c r="A22" s="267"/>
      <c r="B22" s="199"/>
      <c r="C22" s="189"/>
      <c r="D22" s="190"/>
      <c r="E22" s="199"/>
      <c r="F22" s="189"/>
      <c r="G22" s="181"/>
      <c r="H22" s="181"/>
    </row>
    <row r="23" spans="1:8" ht="18">
      <c r="A23" s="267"/>
      <c r="B23" s="199"/>
      <c r="C23" s="189"/>
      <c r="D23" s="190"/>
      <c r="E23" s="199"/>
      <c r="F23" s="189"/>
      <c r="G23" s="181"/>
      <c r="H23" s="181"/>
    </row>
    <row r="24" spans="1:8" ht="18">
      <c r="A24" s="267"/>
      <c r="B24" s="199"/>
      <c r="C24" s="189"/>
      <c r="D24" s="190"/>
      <c r="E24" s="199"/>
      <c r="F24" s="189"/>
      <c r="G24" s="181"/>
      <c r="H24" s="181"/>
    </row>
    <row r="25" spans="1:8" ht="18">
      <c r="A25" s="267"/>
      <c r="B25" s="199"/>
      <c r="C25" s="189"/>
      <c r="D25" s="190"/>
      <c r="E25" s="199"/>
      <c r="F25" s="189"/>
      <c r="G25" s="181"/>
      <c r="H25" s="181"/>
    </row>
    <row r="26" spans="1:8" ht="18">
      <c r="A26" s="267"/>
      <c r="B26" s="199"/>
      <c r="C26" s="189"/>
      <c r="D26" s="190"/>
      <c r="E26" s="199"/>
      <c r="F26" s="189"/>
      <c r="G26" s="181"/>
      <c r="H26" s="181"/>
    </row>
    <row r="27" spans="1:8" ht="18">
      <c r="A27" s="267"/>
      <c r="B27" s="199"/>
      <c r="C27" s="189"/>
      <c r="D27" s="190"/>
      <c r="E27" s="199"/>
      <c r="F27" s="189"/>
      <c r="G27" s="181"/>
      <c r="H27" s="181"/>
    </row>
    <row r="28" spans="1:8" ht="18">
      <c r="A28" s="267"/>
      <c r="B28" s="200"/>
      <c r="C28" s="191"/>
      <c r="D28" s="194"/>
      <c r="E28" s="200"/>
      <c r="F28" s="191"/>
      <c r="G28" s="202"/>
      <c r="H28" s="202"/>
    </row>
    <row r="29" spans="1:8" ht="18">
      <c r="A29" s="267"/>
      <c r="B29" s="200"/>
      <c r="C29" s="191"/>
      <c r="D29" s="194"/>
      <c r="E29" s="200"/>
      <c r="F29" s="191"/>
      <c r="G29" s="202"/>
      <c r="H29" s="202"/>
    </row>
    <row r="30" spans="1:8" ht="18">
      <c r="A30" s="267"/>
      <c r="B30" s="200"/>
      <c r="C30" s="191"/>
      <c r="D30" s="194"/>
      <c r="E30" s="200"/>
      <c r="F30" s="191"/>
      <c r="G30" s="202"/>
      <c r="H30" s="202"/>
    </row>
    <row r="31" spans="1:8" ht="18">
      <c r="A31" s="267"/>
      <c r="B31" s="200"/>
      <c r="C31" s="191"/>
      <c r="D31" s="194"/>
      <c r="E31" s="200"/>
      <c r="F31" s="191"/>
      <c r="G31" s="202"/>
      <c r="H31" s="202"/>
    </row>
    <row r="32" spans="1:8" ht="18">
      <c r="A32" s="267"/>
      <c r="B32" s="200"/>
      <c r="C32" s="191"/>
      <c r="D32" s="194"/>
      <c r="E32" s="200"/>
      <c r="F32" s="191"/>
      <c r="G32" s="202"/>
      <c r="H32" s="202"/>
    </row>
    <row r="33" ht="18">
      <c r="A33" s="267"/>
    </row>
    <row r="34" ht="18">
      <c r="A34" s="267"/>
    </row>
    <row r="35" ht="18">
      <c r="A35" s="267"/>
    </row>
    <row r="36" ht="18">
      <c r="A36" s="267"/>
    </row>
    <row r="37" ht="18">
      <c r="A37" s="267"/>
    </row>
    <row r="38" ht="18">
      <c r="A38" s="267"/>
    </row>
    <row r="39" ht="18">
      <c r="A39" s="267"/>
    </row>
    <row r="40" ht="18">
      <c r="A40" s="267"/>
    </row>
    <row r="41" ht="18">
      <c r="A41" s="267"/>
    </row>
    <row r="42" ht="18">
      <c r="A42" s="267"/>
    </row>
    <row r="43" ht="18">
      <c r="A43" s="267"/>
    </row>
    <row r="44" ht="18">
      <c r="A44" s="267"/>
    </row>
    <row r="45" ht="18">
      <c r="A45" s="267"/>
    </row>
    <row r="46" ht="18">
      <c r="A46" s="267"/>
    </row>
    <row r="47" ht="18">
      <c r="A47" s="267"/>
    </row>
    <row r="48" ht="18">
      <c r="A48" s="267"/>
    </row>
    <row r="49" ht="18">
      <c r="A49" s="267"/>
    </row>
    <row r="50" ht="18">
      <c r="A50" s="267"/>
    </row>
    <row r="51" ht="18">
      <c r="A51" s="267"/>
    </row>
    <row r="52" ht="18">
      <c r="A52" s="267"/>
    </row>
    <row r="53" ht="18">
      <c r="A53" s="267"/>
    </row>
    <row r="54" ht="18">
      <c r="A54" s="267"/>
    </row>
    <row r="55" ht="18">
      <c r="A55" s="267"/>
    </row>
    <row r="56" ht="18">
      <c r="A56" s="267"/>
    </row>
    <row r="57" ht="18">
      <c r="A57" s="267"/>
    </row>
    <row r="58" ht="18">
      <c r="A58" s="267"/>
    </row>
    <row r="59" ht="18">
      <c r="A59" s="267"/>
    </row>
    <row r="60" ht="18">
      <c r="A60" s="267"/>
    </row>
    <row r="61" ht="18">
      <c r="A61" s="267"/>
    </row>
    <row r="62" ht="18">
      <c r="A62" s="267"/>
    </row>
    <row r="63" ht="18">
      <c r="A63" s="267"/>
    </row>
    <row r="64" ht="18">
      <c r="A64" s="267"/>
    </row>
    <row r="65" ht="18">
      <c r="A65" s="267"/>
    </row>
    <row r="66" ht="18">
      <c r="A66" s="267"/>
    </row>
    <row r="67" ht="18">
      <c r="A67" s="267"/>
    </row>
    <row r="68" ht="18">
      <c r="A68" s="267"/>
    </row>
    <row r="69" ht="18">
      <c r="A69" s="267"/>
    </row>
    <row r="70" ht="18">
      <c r="A70" s="267"/>
    </row>
    <row r="71" ht="18">
      <c r="A71" s="267"/>
    </row>
    <row r="72" ht="18">
      <c r="A72" s="267"/>
    </row>
    <row r="73" ht="18">
      <c r="A73" s="267"/>
    </row>
    <row r="74" ht="18">
      <c r="A74" s="267"/>
    </row>
    <row r="75" ht="18">
      <c r="A75" s="267"/>
    </row>
    <row r="76" ht="18">
      <c r="A76" s="267"/>
    </row>
    <row r="77" ht="18">
      <c r="A77" s="267"/>
    </row>
    <row r="78" ht="18">
      <c r="A78" s="267"/>
    </row>
    <row r="79" ht="18">
      <c r="A79" s="267"/>
    </row>
    <row r="80" ht="18">
      <c r="A80" s="267"/>
    </row>
    <row r="81" ht="18">
      <c r="A81" s="267"/>
    </row>
    <row r="82" ht="18">
      <c r="A82" s="267"/>
    </row>
    <row r="83" ht="18">
      <c r="A83" s="267"/>
    </row>
    <row r="84" ht="18">
      <c r="A84" s="267"/>
    </row>
    <row r="85" ht="18">
      <c r="A85" s="267"/>
    </row>
    <row r="86" ht="18">
      <c r="A86" s="267"/>
    </row>
    <row r="87" ht="18">
      <c r="A87" s="267"/>
    </row>
    <row r="88" ht="18">
      <c r="A88" s="267"/>
    </row>
    <row r="89" ht="18">
      <c r="A89" s="267"/>
    </row>
    <row r="90" ht="18">
      <c r="A90" s="267"/>
    </row>
    <row r="91" ht="18">
      <c r="A91" s="267"/>
    </row>
    <row r="92" ht="18">
      <c r="A92" s="267"/>
    </row>
    <row r="93" ht="18">
      <c r="A93" s="267"/>
    </row>
    <row r="94" ht="18">
      <c r="A94" s="267"/>
    </row>
    <row r="95" ht="18">
      <c r="A95" s="267"/>
    </row>
    <row r="96" ht="18">
      <c r="A96" s="267"/>
    </row>
    <row r="97" ht="18">
      <c r="A97" s="267"/>
    </row>
    <row r="98" ht="18">
      <c r="A98" s="267"/>
    </row>
    <row r="99" ht="18">
      <c r="A99" s="267"/>
    </row>
    <row r="100" ht="18">
      <c r="A100" s="267"/>
    </row>
    <row r="101" ht="18">
      <c r="A101" s="267"/>
    </row>
    <row r="102" ht="18">
      <c r="A102" s="267"/>
    </row>
    <row r="103" ht="18">
      <c r="A103" s="267"/>
    </row>
    <row r="104" ht="18">
      <c r="A104" s="267"/>
    </row>
    <row r="105" ht="18">
      <c r="A105" s="267"/>
    </row>
    <row r="106" ht="18">
      <c r="A106" s="267"/>
    </row>
    <row r="107" ht="18">
      <c r="A107" s="267"/>
    </row>
    <row r="108" ht="18">
      <c r="A108" s="267"/>
    </row>
    <row r="109" ht="18">
      <c r="A109" s="267"/>
    </row>
    <row r="110" ht="18">
      <c r="A110" s="267"/>
    </row>
    <row r="111" ht="18">
      <c r="A111" s="267"/>
    </row>
    <row r="112" ht="18">
      <c r="A112" s="267"/>
    </row>
    <row r="113" ht="18">
      <c r="A113" s="267"/>
    </row>
    <row r="114" ht="18">
      <c r="A114" s="267"/>
    </row>
    <row r="115" ht="18">
      <c r="A115" s="267"/>
    </row>
    <row r="116" ht="18">
      <c r="A116" s="267"/>
    </row>
    <row r="117" ht="18">
      <c r="A117" s="267"/>
    </row>
    <row r="118" ht="18">
      <c r="A118" s="267"/>
    </row>
    <row r="119" ht="18">
      <c r="A119" s="267"/>
    </row>
    <row r="120" ht="18">
      <c r="A120" s="267"/>
    </row>
    <row r="121" ht="18">
      <c r="A121" s="267"/>
    </row>
    <row r="122" ht="18">
      <c r="A122" s="267"/>
    </row>
    <row r="123" ht="18">
      <c r="A123" s="267"/>
    </row>
    <row r="124" ht="18">
      <c r="A124" s="267"/>
    </row>
    <row r="125" ht="18">
      <c r="A125" s="267"/>
    </row>
    <row r="126" ht="18">
      <c r="A126" s="267"/>
    </row>
    <row r="127" ht="18">
      <c r="A127" s="267"/>
    </row>
    <row r="128" ht="18">
      <c r="A128" s="267"/>
    </row>
    <row r="129" ht="18">
      <c r="A129" s="267"/>
    </row>
    <row r="130" ht="18">
      <c r="A130" s="267"/>
    </row>
    <row r="131" ht="18">
      <c r="A131" s="267"/>
    </row>
    <row r="132" ht="18">
      <c r="A132" s="267"/>
    </row>
    <row r="133" ht="18">
      <c r="A133" s="267"/>
    </row>
    <row r="134" ht="18">
      <c r="A134" s="267"/>
    </row>
    <row r="135" ht="18">
      <c r="A135" s="267"/>
    </row>
    <row r="136" ht="18">
      <c r="A136" s="267"/>
    </row>
    <row r="137" ht="18">
      <c r="A137" s="267"/>
    </row>
    <row r="138" ht="18">
      <c r="A138" s="267"/>
    </row>
    <row r="139" ht="18">
      <c r="A139" s="267"/>
    </row>
    <row r="140" ht="18">
      <c r="A140" s="267"/>
    </row>
    <row r="141" ht="18">
      <c r="A141" s="267"/>
    </row>
    <row r="142" ht="18">
      <c r="A142" s="267"/>
    </row>
    <row r="143" ht="18">
      <c r="A143" s="267"/>
    </row>
    <row r="144" ht="18">
      <c r="A144" s="267"/>
    </row>
    <row r="145" ht="18">
      <c r="A145" s="267"/>
    </row>
    <row r="146" ht="18">
      <c r="A146" s="267"/>
    </row>
    <row r="147" ht="18">
      <c r="A147" s="267"/>
    </row>
    <row r="148" ht="18">
      <c r="A148" s="267"/>
    </row>
    <row r="149" ht="18">
      <c r="A149" s="267"/>
    </row>
    <row r="150" ht="18">
      <c r="A150" s="267"/>
    </row>
    <row r="151" ht="18">
      <c r="A151" s="267"/>
    </row>
    <row r="152" ht="18">
      <c r="A152" s="267"/>
    </row>
    <row r="153" ht="18">
      <c r="A153" s="267"/>
    </row>
    <row r="154" ht="18">
      <c r="A154" s="267"/>
    </row>
    <row r="155" ht="18">
      <c r="A155" s="267"/>
    </row>
    <row r="156" ht="18">
      <c r="A156" s="267"/>
    </row>
    <row r="157" ht="18">
      <c r="A157" s="267"/>
    </row>
    <row r="158" ht="18">
      <c r="A158" s="267"/>
    </row>
    <row r="159" ht="18">
      <c r="A159" s="267"/>
    </row>
    <row r="160" ht="18">
      <c r="A160" s="267"/>
    </row>
    <row r="161" ht="18">
      <c r="A161" s="267"/>
    </row>
    <row r="162" ht="18">
      <c r="A162" s="267"/>
    </row>
    <row r="163" ht="18">
      <c r="A163" s="267"/>
    </row>
    <row r="164" ht="18">
      <c r="A164" s="267"/>
    </row>
    <row r="165" ht="18">
      <c r="A165" s="267"/>
    </row>
    <row r="166" ht="18">
      <c r="A166" s="267"/>
    </row>
    <row r="167" ht="18">
      <c r="A167" s="267"/>
    </row>
    <row r="168" ht="18">
      <c r="A168" s="267"/>
    </row>
    <row r="169" ht="18">
      <c r="A169" s="267"/>
    </row>
    <row r="170" ht="18">
      <c r="A170" s="267"/>
    </row>
    <row r="171" ht="18">
      <c r="A171" s="267"/>
    </row>
    <row r="172" ht="18">
      <c r="A172" s="267"/>
    </row>
    <row r="173" ht="18">
      <c r="A173" s="267"/>
    </row>
    <row r="174" ht="18">
      <c r="A174" s="267"/>
    </row>
    <row r="175" ht="18">
      <c r="A175" s="267"/>
    </row>
    <row r="176" ht="18">
      <c r="A176" s="267"/>
    </row>
    <row r="177" ht="18">
      <c r="A177" s="267"/>
    </row>
    <row r="178" ht="18">
      <c r="A178" s="267"/>
    </row>
    <row r="179" ht="18">
      <c r="A179" s="267"/>
    </row>
    <row r="180" ht="18">
      <c r="A180" s="267"/>
    </row>
    <row r="181" ht="18">
      <c r="A181" s="267"/>
    </row>
    <row r="182" ht="18">
      <c r="A182" s="267"/>
    </row>
    <row r="183" ht="18">
      <c r="A183" s="267"/>
    </row>
    <row r="184" ht="18">
      <c r="A184" s="267"/>
    </row>
    <row r="185" ht="18">
      <c r="A185" s="267"/>
    </row>
    <row r="186" ht="18">
      <c r="A186" s="267"/>
    </row>
    <row r="187" ht="18">
      <c r="A187" s="267"/>
    </row>
    <row r="188" ht="18">
      <c r="A188" s="267"/>
    </row>
    <row r="189" ht="18">
      <c r="A189" s="267"/>
    </row>
    <row r="190" ht="18">
      <c r="A190" s="267"/>
    </row>
    <row r="191" ht="18">
      <c r="A191" s="267"/>
    </row>
    <row r="192" ht="18">
      <c r="A192" s="267"/>
    </row>
    <row r="193" ht="18">
      <c r="A193" s="267"/>
    </row>
    <row r="194" ht="18">
      <c r="A194" s="267"/>
    </row>
    <row r="195" ht="18">
      <c r="A195" s="267"/>
    </row>
    <row r="196" ht="18">
      <c r="A196" s="267"/>
    </row>
    <row r="197" ht="18">
      <c r="A197" s="267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14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43" t="s">
        <v>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V14*2+W14</f>
        <v>6</v>
      </c>
      <c r="G4" s="92" t="s">
        <v>1</v>
      </c>
      <c r="H4" s="106">
        <f>X14*2+W14</f>
        <v>2</v>
      </c>
      <c r="I4" s="107"/>
      <c r="J4" s="102"/>
      <c r="K4" s="106"/>
      <c r="L4" s="105">
        <f>SUBTOTAL(9,L8:L13)</f>
        <v>73</v>
      </c>
      <c r="M4" s="103" t="s">
        <v>1</v>
      </c>
      <c r="N4" s="103">
        <f>SUBTOTAL(9,N8:N13)</f>
        <v>53</v>
      </c>
      <c r="O4" s="103"/>
      <c r="P4" s="103">
        <f>SUBTOTAL(9,P8:P13)</f>
        <v>232</v>
      </c>
      <c r="Q4" s="103" t="s">
        <v>1</v>
      </c>
      <c r="R4" s="103">
        <f>SUBTOTAL(9,R8:R13)</f>
        <v>204</v>
      </c>
      <c r="S4" s="103"/>
      <c r="T4" s="104">
        <f>SUBTOTAL(9,T8:T13)</f>
        <v>28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4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64">
        <v>1</v>
      </c>
      <c r="B8" s="121">
        <v>1</v>
      </c>
      <c r="C8" s="4"/>
      <c r="D8" s="87">
        <v>43414</v>
      </c>
      <c r="E8" s="4"/>
      <c r="F8" s="4" t="s">
        <v>70</v>
      </c>
      <c r="G8" s="86" t="s">
        <v>0</v>
      </c>
      <c r="H8" s="4" t="s">
        <v>92</v>
      </c>
      <c r="I8" s="4" t="s">
        <v>106</v>
      </c>
      <c r="J8" s="4"/>
      <c r="K8" s="4"/>
      <c r="L8" s="4">
        <v>21</v>
      </c>
      <c r="M8" s="86" t="s">
        <v>1</v>
      </c>
      <c r="N8" s="4">
        <v>11</v>
      </c>
      <c r="O8" s="4"/>
      <c r="P8" s="4">
        <v>59</v>
      </c>
      <c r="Q8" s="4" t="s">
        <v>1</v>
      </c>
      <c r="R8" s="4">
        <v>47</v>
      </c>
      <c r="S8" s="4"/>
      <c r="T8" s="4">
        <v>12</v>
      </c>
      <c r="V8" s="4">
        <f aca="true" t="shared" si="0" ref="V8:V13">IF(L8&gt;N8,1,0)</f>
        <v>1</v>
      </c>
      <c r="W8" s="4">
        <f aca="true" t="shared" si="1" ref="W8:W13">IF(ISNUMBER(N8),IF(L8=N8,1,0),)</f>
        <v>0</v>
      </c>
      <c r="X8" s="4">
        <f aca="true" t="shared" si="2" ref="X8:X13">IF(L8&lt;N8,1,0)</f>
        <v>0</v>
      </c>
    </row>
    <row r="9" spans="1:24" ht="12.75">
      <c r="A9" s="364">
        <v>2</v>
      </c>
      <c r="B9" s="121">
        <v>2</v>
      </c>
      <c r="C9" s="4"/>
      <c r="D9" s="87">
        <v>43554</v>
      </c>
      <c r="E9" s="4"/>
      <c r="F9" s="4" t="s">
        <v>82</v>
      </c>
      <c r="G9" s="86" t="s">
        <v>0</v>
      </c>
      <c r="H9" s="4" t="s">
        <v>92</v>
      </c>
      <c r="I9" s="4" t="s">
        <v>106</v>
      </c>
      <c r="J9" s="4"/>
      <c r="K9" s="4"/>
      <c r="L9" s="4">
        <v>19</v>
      </c>
      <c r="M9" s="86" t="s">
        <v>1</v>
      </c>
      <c r="N9" s="4">
        <v>13</v>
      </c>
      <c r="O9" s="4"/>
      <c r="P9" s="4">
        <v>57</v>
      </c>
      <c r="Q9" s="4" t="s">
        <v>1</v>
      </c>
      <c r="R9" s="4">
        <v>49</v>
      </c>
      <c r="S9" s="4"/>
      <c r="T9" s="4">
        <v>8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364">
        <v>3</v>
      </c>
      <c r="B10" s="121">
        <v>3</v>
      </c>
      <c r="C10" s="4"/>
      <c r="D10" s="87">
        <v>43554</v>
      </c>
      <c r="E10" s="4"/>
      <c r="F10" s="4" t="s">
        <v>92</v>
      </c>
      <c r="G10" s="86" t="s">
        <v>0</v>
      </c>
      <c r="H10" s="4" t="s">
        <v>70</v>
      </c>
      <c r="I10" s="4" t="s">
        <v>106</v>
      </c>
      <c r="J10" s="4"/>
      <c r="K10" s="4"/>
      <c r="L10" s="4">
        <v>13</v>
      </c>
      <c r="M10" s="86" t="s">
        <v>1</v>
      </c>
      <c r="N10" s="4">
        <v>19</v>
      </c>
      <c r="O10" s="4"/>
      <c r="P10" s="4">
        <v>47</v>
      </c>
      <c r="Q10" s="4" t="s">
        <v>1</v>
      </c>
      <c r="R10" s="4">
        <v>63</v>
      </c>
      <c r="S10" s="4"/>
      <c r="T10" s="4">
        <v>-16</v>
      </c>
      <c r="V10" s="4">
        <f t="shared" si="0"/>
        <v>0</v>
      </c>
      <c r="W10" s="4">
        <f t="shared" si="1"/>
        <v>0</v>
      </c>
      <c r="X10" s="4">
        <f t="shared" si="2"/>
        <v>1</v>
      </c>
    </row>
    <row r="11" spans="1:24" ht="12.75">
      <c r="A11" s="364">
        <v>4</v>
      </c>
      <c r="B11" s="121">
        <v>4</v>
      </c>
      <c r="C11" s="4"/>
      <c r="D11" s="87">
        <v>43554</v>
      </c>
      <c r="E11" s="4"/>
      <c r="F11" s="4" t="s">
        <v>70</v>
      </c>
      <c r="G11" s="86" t="s">
        <v>0</v>
      </c>
      <c r="H11" s="4" t="s">
        <v>82</v>
      </c>
      <c r="I11" s="4" t="s">
        <v>106</v>
      </c>
      <c r="J11" s="4"/>
      <c r="K11" s="4"/>
      <c r="L11" s="4">
        <v>20</v>
      </c>
      <c r="M11" s="86" t="s">
        <v>1</v>
      </c>
      <c r="N11" s="4">
        <v>10</v>
      </c>
      <c r="O11" s="4"/>
      <c r="P11" s="4">
        <v>69</v>
      </c>
      <c r="Q11" s="4" t="s">
        <v>1</v>
      </c>
      <c r="R11" s="4">
        <v>45</v>
      </c>
      <c r="S11" s="4"/>
      <c r="T11" s="4">
        <v>24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86"/>
      <c r="B12" s="121"/>
      <c r="C12" s="4"/>
      <c r="D12" s="87"/>
      <c r="E12" s="4"/>
      <c r="F12" s="4"/>
      <c r="G12" s="86"/>
      <c r="H12" s="4"/>
      <c r="I12" s="4"/>
      <c r="J12" s="4"/>
      <c r="K12" s="4"/>
      <c r="L12" s="4"/>
      <c r="M12" s="86"/>
      <c r="N12" s="4"/>
      <c r="O12" s="4"/>
      <c r="P12" s="4"/>
      <c r="Q12" s="4"/>
      <c r="R12" s="4"/>
      <c r="S12" s="4"/>
      <c r="T12" s="4"/>
      <c r="V12" s="4">
        <f t="shared" si="0"/>
        <v>0</v>
      </c>
      <c r="W12" s="4">
        <f t="shared" si="1"/>
        <v>0</v>
      </c>
      <c r="X12" s="4">
        <f t="shared" si="2"/>
        <v>0</v>
      </c>
    </row>
    <row r="13" spans="1:24" ht="12.75">
      <c r="A13" s="86"/>
      <c r="B13" s="121"/>
      <c r="C13" s="4"/>
      <c r="D13" s="87"/>
      <c r="E13" s="4"/>
      <c r="F13" s="4"/>
      <c r="G13" s="86"/>
      <c r="H13" s="4"/>
      <c r="I13" s="4"/>
      <c r="J13" s="4"/>
      <c r="K13" s="4"/>
      <c r="L13" s="4"/>
      <c r="M13" s="86"/>
      <c r="N13" s="4"/>
      <c r="O13" s="4"/>
      <c r="P13" s="4"/>
      <c r="Q13" s="4"/>
      <c r="R13" s="4"/>
      <c r="S13" s="4"/>
      <c r="T13" s="4"/>
      <c r="V13" s="4">
        <f t="shared" si="0"/>
        <v>0</v>
      </c>
      <c r="W13" s="4">
        <f t="shared" si="1"/>
        <v>0</v>
      </c>
      <c r="X13" s="4">
        <f t="shared" si="2"/>
        <v>0</v>
      </c>
    </row>
    <row r="14" spans="22:24" ht="12.75">
      <c r="V14" s="141">
        <f>SUBTOTAL(9,Auswertung1_Mannschaftsspiele)</f>
        <v>3</v>
      </c>
      <c r="W14" s="141">
        <f>SUBTOTAL(9,Auswertung2_Mannschaftsspiele)</f>
        <v>0</v>
      </c>
      <c r="X14" s="141">
        <f>SUBTOTAL(9,Auswertung3_Mannschaftsspiele)</f>
        <v>1</v>
      </c>
    </row>
  </sheetData>
  <sheetProtection/>
  <autoFilter ref="B7:T13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3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43" t="s">
        <v>31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SUM(D8:D12)</f>
        <v>8</v>
      </c>
      <c r="E4" s="92"/>
      <c r="F4" s="92">
        <f>SUM(F8:F12)</f>
        <v>4</v>
      </c>
      <c r="G4" s="92">
        <f>SUM(G8:G12)</f>
        <v>0</v>
      </c>
      <c r="H4" s="92">
        <f>SUM(H8:H12)</f>
        <v>4</v>
      </c>
      <c r="I4" s="92"/>
      <c r="J4" s="92">
        <f>SUBTOTAL(9,J8:J12)</f>
        <v>8</v>
      </c>
      <c r="K4" s="92" t="s">
        <v>1</v>
      </c>
      <c r="L4" s="92">
        <f>SUBTOTAL(9,L8:L12)</f>
        <v>8</v>
      </c>
      <c r="M4" s="92"/>
      <c r="N4" s="92">
        <f>SUBTOTAL(9,N8:N12)</f>
        <v>126</v>
      </c>
      <c r="O4" s="92" t="s">
        <v>1</v>
      </c>
      <c r="P4" s="92">
        <f>SUBTOTAL(9,P8:P12)</f>
        <v>126</v>
      </c>
      <c r="Q4" s="92"/>
      <c r="R4" s="92">
        <f>SUBTOTAL(9,R8:R12)</f>
        <v>436</v>
      </c>
      <c r="S4" s="92" t="s">
        <v>1</v>
      </c>
      <c r="T4" s="92">
        <f>SUBTOTAL(9,T8:T12)</f>
        <v>436</v>
      </c>
      <c r="U4" s="92"/>
      <c r="V4" s="93">
        <f>SUBTOTAL(9,V8:V12)</f>
        <v>0</v>
      </c>
      <c r="X4" s="446" t="s">
        <v>24</v>
      </c>
      <c r="Y4" s="447"/>
      <c r="Z4" s="447"/>
      <c r="AA4" s="447"/>
      <c r="AB4" s="447"/>
      <c r="AC4" s="447"/>
      <c r="AD4" s="448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63">
        <v>1</v>
      </c>
      <c r="B8" t="s">
        <v>70</v>
      </c>
      <c r="D8">
        <v>3</v>
      </c>
      <c r="F8">
        <v>3</v>
      </c>
      <c r="G8">
        <v>0</v>
      </c>
      <c r="H8">
        <v>0</v>
      </c>
      <c r="J8">
        <v>6</v>
      </c>
      <c r="K8" t="s">
        <v>1</v>
      </c>
      <c r="L8">
        <v>0</v>
      </c>
      <c r="N8">
        <v>60</v>
      </c>
      <c r="O8" t="s">
        <v>1</v>
      </c>
      <c r="P8">
        <v>34</v>
      </c>
      <c r="R8">
        <v>191</v>
      </c>
      <c r="S8" t="s">
        <v>1</v>
      </c>
      <c r="T8">
        <v>139</v>
      </c>
      <c r="V8">
        <v>52</v>
      </c>
      <c r="X8" s="129">
        <v>2</v>
      </c>
      <c r="Z8" s="140">
        <v>20</v>
      </c>
      <c r="AB8" s="129">
        <v>63.666666666666664</v>
      </c>
      <c r="AC8" s="129" t="s">
        <v>1</v>
      </c>
      <c r="AD8" s="129">
        <v>46.333333333333336</v>
      </c>
    </row>
    <row r="9" spans="1:30" ht="12.75" customHeight="1">
      <c r="A9" s="363">
        <v>2</v>
      </c>
      <c r="B9" t="s">
        <v>82</v>
      </c>
      <c r="D9">
        <v>2</v>
      </c>
      <c r="F9">
        <v>1</v>
      </c>
      <c r="G9">
        <v>0</v>
      </c>
      <c r="H9">
        <v>1</v>
      </c>
      <c r="J9">
        <v>2</v>
      </c>
      <c r="K9" t="s">
        <v>1</v>
      </c>
      <c r="L9">
        <v>2</v>
      </c>
      <c r="N9">
        <v>29</v>
      </c>
      <c r="O9" t="s">
        <v>1</v>
      </c>
      <c r="P9">
        <v>33</v>
      </c>
      <c r="R9">
        <v>102</v>
      </c>
      <c r="S9" t="s">
        <v>1</v>
      </c>
      <c r="T9">
        <v>118</v>
      </c>
      <c r="V9">
        <v>-16</v>
      </c>
      <c r="X9" s="129">
        <v>1</v>
      </c>
      <c r="Z9" s="140">
        <v>14.5</v>
      </c>
      <c r="AB9" s="129">
        <v>51</v>
      </c>
      <c r="AC9" s="129" t="s">
        <v>1</v>
      </c>
      <c r="AD9" s="129">
        <v>59</v>
      </c>
    </row>
    <row r="10" spans="1:30" ht="12.75" customHeight="1">
      <c r="A10" s="363">
        <v>3</v>
      </c>
      <c r="B10" t="s">
        <v>92</v>
      </c>
      <c r="D10">
        <v>3</v>
      </c>
      <c r="F10">
        <v>0</v>
      </c>
      <c r="G10">
        <v>0</v>
      </c>
      <c r="H10">
        <v>3</v>
      </c>
      <c r="J10">
        <v>0</v>
      </c>
      <c r="K10" t="s">
        <v>1</v>
      </c>
      <c r="L10">
        <v>6</v>
      </c>
      <c r="N10">
        <v>37</v>
      </c>
      <c r="O10" t="s">
        <v>1</v>
      </c>
      <c r="P10">
        <v>59</v>
      </c>
      <c r="R10">
        <v>143</v>
      </c>
      <c r="S10" t="s">
        <v>1</v>
      </c>
      <c r="T10">
        <v>179</v>
      </c>
      <c r="V10">
        <v>-36</v>
      </c>
      <c r="X10" s="129">
        <v>0</v>
      </c>
      <c r="Z10" s="140">
        <v>12.333333333333334</v>
      </c>
      <c r="AB10" s="129">
        <v>47.666666666666664</v>
      </c>
      <c r="AC10" s="129" t="s">
        <v>1</v>
      </c>
      <c r="AD10" s="129">
        <v>59.666666666666664</v>
      </c>
    </row>
    <row r="11" spans="24:30" ht="12.75" customHeight="1">
      <c r="X11" s="129"/>
      <c r="Z11" s="140"/>
      <c r="AB11" s="129"/>
      <c r="AC11" s="129"/>
      <c r="AD11" s="129"/>
    </row>
    <row r="12" spans="24:30" ht="12.75" customHeight="1">
      <c r="X12" s="129"/>
      <c r="Z12" s="140"/>
      <c r="AB12" s="129"/>
      <c r="AC12" s="129"/>
      <c r="AD12" s="129"/>
    </row>
    <row r="18" spans="3:13" ht="12.75">
      <c r="C18" s="2"/>
      <c r="M18" s="1"/>
    </row>
    <row r="19" spans="3:13" ht="12.75">
      <c r="C19" s="2"/>
      <c r="M19" s="1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</sheetData>
  <sheetProtection/>
  <autoFilter ref="B7:AD12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87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43" t="s">
        <v>10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5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75</v>
      </c>
      <c r="L4" s="97" t="s">
        <v>1</v>
      </c>
      <c r="M4" s="100">
        <f>SUBTOTAL(9,Auswertung3_Einzelergebnisse)*2+SUBTOTAL(9,Auswertung2_Einzelergebnisse)</f>
        <v>53</v>
      </c>
      <c r="N4" s="97"/>
      <c r="O4" s="97">
        <f>SUBTOTAL(9,O8:O71)</f>
        <v>232</v>
      </c>
      <c r="P4" s="97" t="s">
        <v>1</v>
      </c>
      <c r="Q4" s="98">
        <f>SUBTOTAL(9,Q8:Q71)</f>
        <v>204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62"/>
      <c r="B7" s="1"/>
      <c r="C7" s="1"/>
      <c r="D7" s="1"/>
      <c r="E7" s="1"/>
      <c r="F7" s="1"/>
      <c r="G7" s="1"/>
      <c r="H7" s="148"/>
      <c r="I7" s="1"/>
    </row>
    <row r="8" spans="1:21" ht="12.75">
      <c r="A8" s="482">
        <v>1</v>
      </c>
      <c r="B8" s="109">
        <v>1</v>
      </c>
      <c r="C8">
        <v>1</v>
      </c>
      <c r="D8" s="122">
        <v>43414</v>
      </c>
      <c r="E8" s="2" t="s">
        <v>70</v>
      </c>
      <c r="F8" s="136" t="s">
        <v>0</v>
      </c>
      <c r="G8" s="2" t="s">
        <v>92</v>
      </c>
      <c r="H8" s="149"/>
      <c r="I8" s="2" t="s">
        <v>106</v>
      </c>
      <c r="K8" s="2" t="s">
        <v>75</v>
      </c>
      <c r="L8" t="s">
        <v>0</v>
      </c>
      <c r="M8" s="2" t="s">
        <v>100</v>
      </c>
      <c r="O8">
        <v>3</v>
      </c>
      <c r="P8" s="1" t="s">
        <v>1</v>
      </c>
      <c r="Q8">
        <v>3</v>
      </c>
      <c r="S8">
        <f>IF(O8&gt;Q8,1,0)</f>
        <v>0</v>
      </c>
      <c r="T8">
        <f>IF(ISNUMBER(Q8),IF(O8=Q8,1,0),0)</f>
        <v>1</v>
      </c>
      <c r="U8">
        <f>IF(O8&lt;Q8,1,0)</f>
        <v>0</v>
      </c>
    </row>
    <row r="9" spans="1:21" ht="12.75">
      <c r="A9" s="482">
        <v>2</v>
      </c>
      <c r="B9" s="109">
        <v>1</v>
      </c>
      <c r="C9">
        <v>2</v>
      </c>
      <c r="D9" s="122">
        <v>43414</v>
      </c>
      <c r="E9" s="2" t="s">
        <v>70</v>
      </c>
      <c r="F9" s="136" t="s">
        <v>0</v>
      </c>
      <c r="G9" s="2" t="s">
        <v>92</v>
      </c>
      <c r="H9" s="149"/>
      <c r="I9" s="2" t="s">
        <v>106</v>
      </c>
      <c r="K9" s="2" t="s">
        <v>76</v>
      </c>
      <c r="L9" t="s">
        <v>0</v>
      </c>
      <c r="M9" s="2" t="s">
        <v>99</v>
      </c>
      <c r="O9">
        <v>2</v>
      </c>
      <c r="P9" s="1" t="s">
        <v>1</v>
      </c>
      <c r="Q9">
        <v>1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82">
        <v>3</v>
      </c>
      <c r="B10" s="109">
        <v>1</v>
      </c>
      <c r="C10">
        <v>3</v>
      </c>
      <c r="D10" s="122">
        <v>43414</v>
      </c>
      <c r="E10" s="2" t="s">
        <v>70</v>
      </c>
      <c r="F10" s="136" t="s">
        <v>0</v>
      </c>
      <c r="G10" s="2" t="s">
        <v>92</v>
      </c>
      <c r="H10" s="149"/>
      <c r="I10" s="2" t="s">
        <v>106</v>
      </c>
      <c r="K10" s="2" t="s">
        <v>74</v>
      </c>
      <c r="L10" t="s">
        <v>0</v>
      </c>
      <c r="M10" s="2" t="s">
        <v>102</v>
      </c>
      <c r="O10">
        <v>10</v>
      </c>
      <c r="P10" s="1" t="s">
        <v>1</v>
      </c>
      <c r="Q10">
        <v>1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82">
        <v>4</v>
      </c>
      <c r="B11" s="109">
        <v>1</v>
      </c>
      <c r="C11">
        <v>4</v>
      </c>
      <c r="D11" s="122">
        <v>43414</v>
      </c>
      <c r="E11" s="2" t="s">
        <v>70</v>
      </c>
      <c r="F11" s="136" t="s">
        <v>0</v>
      </c>
      <c r="G11" s="2" t="s">
        <v>92</v>
      </c>
      <c r="H11" s="149">
        <v>0</v>
      </c>
      <c r="I11" s="2" t="s">
        <v>106</v>
      </c>
      <c r="K11" s="2" t="s">
        <v>77</v>
      </c>
      <c r="L11" t="s">
        <v>0</v>
      </c>
      <c r="M11" s="2" t="s">
        <v>103</v>
      </c>
      <c r="O11">
        <v>6</v>
      </c>
      <c r="P11" s="1" t="s">
        <v>1</v>
      </c>
      <c r="Q11">
        <v>7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82">
        <v>5</v>
      </c>
      <c r="B12" s="109">
        <v>1</v>
      </c>
      <c r="C12">
        <v>5</v>
      </c>
      <c r="D12" s="122">
        <v>43414</v>
      </c>
      <c r="E12" s="2" t="s">
        <v>70</v>
      </c>
      <c r="F12" s="136" t="s">
        <v>0</v>
      </c>
      <c r="G12" s="2" t="s">
        <v>92</v>
      </c>
      <c r="H12" s="149"/>
      <c r="I12" s="2" t="s">
        <v>106</v>
      </c>
      <c r="K12" s="2" t="s">
        <v>76</v>
      </c>
      <c r="L12" t="s">
        <v>0</v>
      </c>
      <c r="M12" s="2" t="s">
        <v>100</v>
      </c>
      <c r="O12">
        <v>3</v>
      </c>
      <c r="P12" s="1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82">
        <v>6</v>
      </c>
      <c r="B13" s="109">
        <v>1</v>
      </c>
      <c r="C13">
        <v>6</v>
      </c>
      <c r="D13" s="122">
        <v>43414</v>
      </c>
      <c r="E13" s="2" t="s">
        <v>70</v>
      </c>
      <c r="F13" s="136" t="s">
        <v>0</v>
      </c>
      <c r="G13" s="2" t="s">
        <v>92</v>
      </c>
      <c r="H13" s="149"/>
      <c r="I13" s="2" t="s">
        <v>106</v>
      </c>
      <c r="K13" s="2" t="s">
        <v>74</v>
      </c>
      <c r="L13" t="s">
        <v>0</v>
      </c>
      <c r="M13" s="2" t="s">
        <v>99</v>
      </c>
      <c r="O13">
        <v>4</v>
      </c>
      <c r="P13" s="1" t="s">
        <v>1</v>
      </c>
      <c r="Q13">
        <v>4</v>
      </c>
      <c r="S13">
        <f t="shared" si="0"/>
        <v>0</v>
      </c>
      <c r="T13">
        <f t="shared" si="1"/>
        <v>1</v>
      </c>
      <c r="U13">
        <f t="shared" si="2"/>
        <v>0</v>
      </c>
    </row>
    <row r="14" spans="1:21" ht="12.75">
      <c r="A14" s="482">
        <v>7</v>
      </c>
      <c r="B14" s="109">
        <v>1</v>
      </c>
      <c r="C14">
        <v>7</v>
      </c>
      <c r="D14" s="122">
        <v>43414</v>
      </c>
      <c r="E14" s="2" t="s">
        <v>70</v>
      </c>
      <c r="F14" s="136" t="s">
        <v>0</v>
      </c>
      <c r="G14" s="2" t="s">
        <v>92</v>
      </c>
      <c r="H14" s="149"/>
      <c r="I14" s="2" t="s">
        <v>106</v>
      </c>
      <c r="K14" s="2" t="s">
        <v>77</v>
      </c>
      <c r="L14" t="s">
        <v>0</v>
      </c>
      <c r="M14" s="2" t="s">
        <v>102</v>
      </c>
      <c r="O14">
        <v>2</v>
      </c>
      <c r="P14" s="1" t="s">
        <v>1</v>
      </c>
      <c r="Q14">
        <v>1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82">
        <v>8</v>
      </c>
      <c r="B15" s="109">
        <v>1</v>
      </c>
      <c r="C15">
        <v>8</v>
      </c>
      <c r="D15" s="122">
        <v>43414</v>
      </c>
      <c r="E15" s="2" t="s">
        <v>70</v>
      </c>
      <c r="F15" s="136" t="s">
        <v>0</v>
      </c>
      <c r="G15" s="2" t="s">
        <v>92</v>
      </c>
      <c r="H15" s="149"/>
      <c r="I15" s="2" t="s">
        <v>106</v>
      </c>
      <c r="K15" s="2" t="s">
        <v>75</v>
      </c>
      <c r="L15" t="s">
        <v>0</v>
      </c>
      <c r="M15" s="2" t="s">
        <v>103</v>
      </c>
      <c r="O15">
        <v>4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82">
        <v>9</v>
      </c>
      <c r="B16" s="109">
        <v>1</v>
      </c>
      <c r="C16">
        <v>9</v>
      </c>
      <c r="D16" s="122">
        <v>43414</v>
      </c>
      <c r="E16" s="2" t="s">
        <v>70</v>
      </c>
      <c r="F16" s="136" t="s">
        <v>0</v>
      </c>
      <c r="G16" s="2" t="s">
        <v>92</v>
      </c>
      <c r="H16" s="149">
        <v>0</v>
      </c>
      <c r="I16" s="2" t="s">
        <v>106</v>
      </c>
      <c r="K16" s="2" t="s">
        <v>77</v>
      </c>
      <c r="L16" t="s">
        <v>0</v>
      </c>
      <c r="M16" s="2" t="s">
        <v>99</v>
      </c>
      <c r="O16">
        <v>2</v>
      </c>
      <c r="P16" s="1" t="s">
        <v>1</v>
      </c>
      <c r="Q16">
        <v>7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82">
        <v>10</v>
      </c>
      <c r="B17" s="109">
        <v>1</v>
      </c>
      <c r="C17">
        <v>10</v>
      </c>
      <c r="D17" s="122">
        <v>43414</v>
      </c>
      <c r="E17" s="2" t="s">
        <v>70</v>
      </c>
      <c r="F17" s="136" t="s">
        <v>0</v>
      </c>
      <c r="G17" s="2" t="s">
        <v>92</v>
      </c>
      <c r="H17" s="149"/>
      <c r="I17" s="2" t="s">
        <v>106</v>
      </c>
      <c r="K17" s="2" t="s">
        <v>74</v>
      </c>
      <c r="L17" t="s">
        <v>0</v>
      </c>
      <c r="M17" s="2" t="s">
        <v>100</v>
      </c>
      <c r="O17">
        <v>4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82">
        <v>11</v>
      </c>
      <c r="B18" s="109">
        <v>1</v>
      </c>
      <c r="C18">
        <v>11</v>
      </c>
      <c r="D18" s="122">
        <v>43414</v>
      </c>
      <c r="E18" s="2" t="s">
        <v>70</v>
      </c>
      <c r="F18" s="136" t="s">
        <v>0</v>
      </c>
      <c r="G18" s="2" t="s">
        <v>92</v>
      </c>
      <c r="H18" s="149"/>
      <c r="I18" s="2" t="s">
        <v>106</v>
      </c>
      <c r="K18" s="2" t="s">
        <v>76</v>
      </c>
      <c r="L18" t="s">
        <v>0</v>
      </c>
      <c r="M18" s="2" t="s">
        <v>103</v>
      </c>
      <c r="O18">
        <v>4</v>
      </c>
      <c r="P18" s="1" t="s">
        <v>1</v>
      </c>
      <c r="Q18">
        <v>1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82">
        <v>12</v>
      </c>
      <c r="B19" s="109">
        <v>1</v>
      </c>
      <c r="C19">
        <v>12</v>
      </c>
      <c r="D19" s="122">
        <v>43414</v>
      </c>
      <c r="E19" s="2" t="s">
        <v>70</v>
      </c>
      <c r="F19" s="136" t="s">
        <v>0</v>
      </c>
      <c r="G19" s="2" t="s">
        <v>92</v>
      </c>
      <c r="H19" s="149"/>
      <c r="I19" s="2" t="s">
        <v>106</v>
      </c>
      <c r="K19" s="2" t="s">
        <v>75</v>
      </c>
      <c r="L19" t="s">
        <v>0</v>
      </c>
      <c r="M19" s="2" t="s">
        <v>102</v>
      </c>
      <c r="O19">
        <v>4</v>
      </c>
      <c r="P19" s="1" t="s">
        <v>1</v>
      </c>
      <c r="Q19">
        <v>1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82">
        <v>13</v>
      </c>
      <c r="B20" s="109">
        <v>1</v>
      </c>
      <c r="C20">
        <v>13</v>
      </c>
      <c r="D20" s="122">
        <v>43414</v>
      </c>
      <c r="E20" s="2" t="s">
        <v>70</v>
      </c>
      <c r="F20" s="136" t="s">
        <v>0</v>
      </c>
      <c r="G20" s="2" t="s">
        <v>92</v>
      </c>
      <c r="H20" s="149">
        <v>0</v>
      </c>
      <c r="I20" s="2" t="s">
        <v>106</v>
      </c>
      <c r="K20" s="2" t="s">
        <v>75</v>
      </c>
      <c r="L20" t="s">
        <v>0</v>
      </c>
      <c r="M20" s="2" t="s">
        <v>99</v>
      </c>
      <c r="O20">
        <v>1</v>
      </c>
      <c r="P20" s="1" t="s">
        <v>1</v>
      </c>
      <c r="Q20">
        <v>4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482">
        <v>14</v>
      </c>
      <c r="B21" s="109">
        <v>1</v>
      </c>
      <c r="C21">
        <v>14</v>
      </c>
      <c r="D21" s="122">
        <v>43414</v>
      </c>
      <c r="E21" s="2" t="s">
        <v>70</v>
      </c>
      <c r="F21" s="136" t="s">
        <v>0</v>
      </c>
      <c r="G21" s="2" t="s">
        <v>92</v>
      </c>
      <c r="H21" s="149"/>
      <c r="I21" s="2" t="s">
        <v>106</v>
      </c>
      <c r="K21" s="2" t="s">
        <v>77</v>
      </c>
      <c r="L21" t="s">
        <v>0</v>
      </c>
      <c r="M21" s="2" t="s">
        <v>100</v>
      </c>
      <c r="O21">
        <v>4</v>
      </c>
      <c r="P21" s="1" t="s">
        <v>1</v>
      </c>
      <c r="Q21">
        <v>3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82">
        <v>15</v>
      </c>
      <c r="B22" s="109">
        <v>1</v>
      </c>
      <c r="C22">
        <v>15</v>
      </c>
      <c r="D22" s="122">
        <v>43414</v>
      </c>
      <c r="E22" s="2" t="s">
        <v>70</v>
      </c>
      <c r="F22" s="136" t="s">
        <v>0</v>
      </c>
      <c r="G22" s="2" t="s">
        <v>92</v>
      </c>
      <c r="H22" s="149">
        <v>0</v>
      </c>
      <c r="I22" s="2" t="s">
        <v>106</v>
      </c>
      <c r="K22" s="2" t="s">
        <v>74</v>
      </c>
      <c r="L22" t="s">
        <v>0</v>
      </c>
      <c r="M22" s="2" t="s">
        <v>103</v>
      </c>
      <c r="O22">
        <v>3</v>
      </c>
      <c r="P22" s="1" t="s">
        <v>1</v>
      </c>
      <c r="Q22">
        <v>5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82">
        <v>16</v>
      </c>
      <c r="B23" s="109">
        <v>1</v>
      </c>
      <c r="C23">
        <v>16</v>
      </c>
      <c r="D23" s="122">
        <v>43414</v>
      </c>
      <c r="E23" s="2" t="s">
        <v>70</v>
      </c>
      <c r="F23" s="136" t="s">
        <v>0</v>
      </c>
      <c r="G23" s="2" t="s">
        <v>92</v>
      </c>
      <c r="H23" s="149"/>
      <c r="I23" s="2" t="s">
        <v>106</v>
      </c>
      <c r="K23" s="2" t="s">
        <v>76</v>
      </c>
      <c r="L23" t="s">
        <v>0</v>
      </c>
      <c r="M23" s="2" t="s">
        <v>102</v>
      </c>
      <c r="O23">
        <v>3</v>
      </c>
      <c r="P23" s="1" t="s">
        <v>1</v>
      </c>
      <c r="Q23">
        <v>3</v>
      </c>
      <c r="S23">
        <f t="shared" si="0"/>
        <v>0</v>
      </c>
      <c r="T23">
        <f t="shared" si="1"/>
        <v>1</v>
      </c>
      <c r="U23">
        <f t="shared" si="2"/>
        <v>0</v>
      </c>
    </row>
    <row r="24" spans="1:21" ht="12.75">
      <c r="A24" s="482">
        <v>17</v>
      </c>
      <c r="B24" s="109">
        <v>2</v>
      </c>
      <c r="C24">
        <v>1</v>
      </c>
      <c r="D24" s="122">
        <v>43554</v>
      </c>
      <c r="E24" s="2" t="s">
        <v>82</v>
      </c>
      <c r="F24" s="136" t="s">
        <v>0</v>
      </c>
      <c r="G24" s="2" t="s">
        <v>92</v>
      </c>
      <c r="H24" s="149"/>
      <c r="I24" s="2" t="s">
        <v>106</v>
      </c>
      <c r="K24" s="2" t="s">
        <v>88</v>
      </c>
      <c r="L24" t="s">
        <v>0</v>
      </c>
      <c r="M24" s="2" t="s">
        <v>102</v>
      </c>
      <c r="O24">
        <v>5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82">
        <v>18</v>
      </c>
      <c r="B25" s="109">
        <v>2</v>
      </c>
      <c r="C25">
        <v>2</v>
      </c>
      <c r="D25" s="122">
        <v>43554</v>
      </c>
      <c r="E25" s="2" t="s">
        <v>82</v>
      </c>
      <c r="F25" s="136" t="s">
        <v>0</v>
      </c>
      <c r="G25" s="2" t="s">
        <v>92</v>
      </c>
      <c r="H25" s="149"/>
      <c r="I25" s="2" t="s">
        <v>106</v>
      </c>
      <c r="K25" s="2" t="s">
        <v>90</v>
      </c>
      <c r="L25" t="s">
        <v>0</v>
      </c>
      <c r="M25" s="2" t="s">
        <v>103</v>
      </c>
      <c r="O25">
        <v>3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82">
        <v>19</v>
      </c>
      <c r="B26" s="109">
        <v>2</v>
      </c>
      <c r="C26">
        <v>3</v>
      </c>
      <c r="D26" s="122">
        <v>43554</v>
      </c>
      <c r="E26" s="2" t="s">
        <v>82</v>
      </c>
      <c r="F26" s="136" t="s">
        <v>0</v>
      </c>
      <c r="G26" s="2" t="s">
        <v>92</v>
      </c>
      <c r="H26" s="149"/>
      <c r="I26" s="2" t="s">
        <v>106</v>
      </c>
      <c r="K26" s="2" t="s">
        <v>89</v>
      </c>
      <c r="L26" t="s">
        <v>0</v>
      </c>
      <c r="M26" s="2" t="s">
        <v>100</v>
      </c>
      <c r="O26">
        <v>4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82">
        <v>20</v>
      </c>
      <c r="B27" s="109">
        <v>2</v>
      </c>
      <c r="C27">
        <v>4</v>
      </c>
      <c r="D27" s="122">
        <v>43554</v>
      </c>
      <c r="E27" s="2" t="s">
        <v>82</v>
      </c>
      <c r="F27" s="136" t="s">
        <v>0</v>
      </c>
      <c r="G27" s="2" t="s">
        <v>92</v>
      </c>
      <c r="H27" s="149">
        <v>0</v>
      </c>
      <c r="I27" s="2" t="s">
        <v>106</v>
      </c>
      <c r="K27" s="2" t="s">
        <v>91</v>
      </c>
      <c r="L27" t="s">
        <v>0</v>
      </c>
      <c r="M27" s="2" t="s">
        <v>104</v>
      </c>
      <c r="O27">
        <v>2</v>
      </c>
      <c r="P27" s="1" t="s">
        <v>1</v>
      </c>
      <c r="Q27">
        <v>3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82">
        <v>21</v>
      </c>
      <c r="B28" s="109">
        <v>2</v>
      </c>
      <c r="C28">
        <v>5</v>
      </c>
      <c r="D28" s="122">
        <v>43554</v>
      </c>
      <c r="E28" s="2" t="s">
        <v>82</v>
      </c>
      <c r="F28" s="136" t="s">
        <v>0</v>
      </c>
      <c r="G28" s="2" t="s">
        <v>92</v>
      </c>
      <c r="H28" s="149"/>
      <c r="I28" s="2" t="s">
        <v>106</v>
      </c>
      <c r="K28" s="2" t="s">
        <v>90</v>
      </c>
      <c r="L28" t="s">
        <v>0</v>
      </c>
      <c r="M28" s="2" t="s">
        <v>102</v>
      </c>
      <c r="O28">
        <v>7</v>
      </c>
      <c r="P28" s="1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82">
        <v>22</v>
      </c>
      <c r="B29" s="109">
        <v>2</v>
      </c>
      <c r="C29">
        <v>6</v>
      </c>
      <c r="D29" s="122">
        <v>43554</v>
      </c>
      <c r="E29" s="2" t="s">
        <v>82</v>
      </c>
      <c r="F29" s="136" t="s">
        <v>0</v>
      </c>
      <c r="G29" s="2" t="s">
        <v>92</v>
      </c>
      <c r="H29" s="149"/>
      <c r="I29" s="2" t="s">
        <v>106</v>
      </c>
      <c r="K29" s="2" t="s">
        <v>89</v>
      </c>
      <c r="L29" t="s">
        <v>0</v>
      </c>
      <c r="M29" s="2" t="s">
        <v>103</v>
      </c>
      <c r="O29">
        <v>4</v>
      </c>
      <c r="P29" s="1" t="s">
        <v>1</v>
      </c>
      <c r="Q29">
        <v>4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482">
        <v>23</v>
      </c>
      <c r="B30" s="109">
        <v>2</v>
      </c>
      <c r="C30">
        <v>7</v>
      </c>
      <c r="D30" s="122">
        <v>43554</v>
      </c>
      <c r="E30" s="2" t="s">
        <v>82</v>
      </c>
      <c r="F30" s="136" t="s">
        <v>0</v>
      </c>
      <c r="G30" s="2" t="s">
        <v>92</v>
      </c>
      <c r="H30" s="149"/>
      <c r="I30" s="2" t="s">
        <v>106</v>
      </c>
      <c r="K30" s="2" t="s">
        <v>91</v>
      </c>
      <c r="L30" t="s">
        <v>0</v>
      </c>
      <c r="M30" s="2" t="s">
        <v>100</v>
      </c>
      <c r="O30">
        <v>3</v>
      </c>
      <c r="P30" s="1" t="s">
        <v>1</v>
      </c>
      <c r="Q30">
        <v>3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482">
        <v>24</v>
      </c>
      <c r="B31" s="109">
        <v>2</v>
      </c>
      <c r="C31">
        <v>8</v>
      </c>
      <c r="D31" s="122">
        <v>43554</v>
      </c>
      <c r="E31" s="2" t="s">
        <v>82</v>
      </c>
      <c r="F31" s="136" t="s">
        <v>0</v>
      </c>
      <c r="G31" s="2" t="s">
        <v>92</v>
      </c>
      <c r="H31" s="149"/>
      <c r="I31" s="2" t="s">
        <v>106</v>
      </c>
      <c r="K31" s="2" t="s">
        <v>88</v>
      </c>
      <c r="L31" t="s">
        <v>0</v>
      </c>
      <c r="M31" s="2" t="s">
        <v>104</v>
      </c>
      <c r="O31">
        <v>7</v>
      </c>
      <c r="P31" s="1" t="s">
        <v>1</v>
      </c>
      <c r="Q31">
        <v>2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82">
        <v>25</v>
      </c>
      <c r="B32" s="109">
        <v>2</v>
      </c>
      <c r="C32">
        <v>9</v>
      </c>
      <c r="D32" s="122">
        <v>43554</v>
      </c>
      <c r="E32" s="2" t="s">
        <v>82</v>
      </c>
      <c r="F32" s="136" t="s">
        <v>0</v>
      </c>
      <c r="G32" s="2" t="s">
        <v>92</v>
      </c>
      <c r="H32" s="149">
        <v>0</v>
      </c>
      <c r="I32" s="2" t="s">
        <v>106</v>
      </c>
      <c r="K32" s="2" t="s">
        <v>91</v>
      </c>
      <c r="L32" t="s">
        <v>0</v>
      </c>
      <c r="M32" s="2" t="s">
        <v>103</v>
      </c>
      <c r="O32">
        <v>3</v>
      </c>
      <c r="P32" s="1" t="s">
        <v>1</v>
      </c>
      <c r="Q32">
        <v>7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82">
        <v>26</v>
      </c>
      <c r="B33" s="109">
        <v>2</v>
      </c>
      <c r="C33">
        <v>10</v>
      </c>
      <c r="D33" s="122">
        <v>43554</v>
      </c>
      <c r="E33" s="2" t="s">
        <v>82</v>
      </c>
      <c r="F33" s="136" t="s">
        <v>0</v>
      </c>
      <c r="G33" s="2" t="s">
        <v>92</v>
      </c>
      <c r="H33" s="149"/>
      <c r="I33" s="2" t="s">
        <v>106</v>
      </c>
      <c r="K33" s="2" t="s">
        <v>89</v>
      </c>
      <c r="L33" t="s">
        <v>0</v>
      </c>
      <c r="M33" s="2" t="s">
        <v>102</v>
      </c>
      <c r="O33">
        <v>4</v>
      </c>
      <c r="P33" s="1" t="s">
        <v>1</v>
      </c>
      <c r="Q33">
        <v>4</v>
      </c>
      <c r="S33">
        <f t="shared" si="3"/>
        <v>0</v>
      </c>
      <c r="T33">
        <f t="shared" si="4"/>
        <v>1</v>
      </c>
      <c r="U33">
        <f t="shared" si="5"/>
        <v>0</v>
      </c>
    </row>
    <row r="34" spans="1:21" ht="12.75">
      <c r="A34" s="482">
        <v>27</v>
      </c>
      <c r="B34" s="109">
        <v>2</v>
      </c>
      <c r="C34">
        <v>11</v>
      </c>
      <c r="D34" s="122">
        <v>43554</v>
      </c>
      <c r="E34" s="2" t="s">
        <v>82</v>
      </c>
      <c r="F34" s="136" t="s">
        <v>0</v>
      </c>
      <c r="G34" s="2" t="s">
        <v>92</v>
      </c>
      <c r="H34" s="149"/>
      <c r="I34" s="2" t="s">
        <v>106</v>
      </c>
      <c r="K34" s="2" t="s">
        <v>90</v>
      </c>
      <c r="L34" t="s">
        <v>0</v>
      </c>
      <c r="M34" s="2" t="s">
        <v>104</v>
      </c>
      <c r="O34">
        <v>1</v>
      </c>
      <c r="P34" s="1" t="s">
        <v>1</v>
      </c>
      <c r="Q34">
        <v>1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482">
        <v>28</v>
      </c>
      <c r="B35" s="109">
        <v>2</v>
      </c>
      <c r="C35">
        <v>12</v>
      </c>
      <c r="D35" s="122">
        <v>43554</v>
      </c>
      <c r="E35" s="2" t="s">
        <v>82</v>
      </c>
      <c r="F35" s="136" t="s">
        <v>0</v>
      </c>
      <c r="G35" s="2" t="s">
        <v>92</v>
      </c>
      <c r="H35" s="149"/>
      <c r="I35" s="2" t="s">
        <v>106</v>
      </c>
      <c r="K35" s="2" t="s">
        <v>88</v>
      </c>
      <c r="L35" t="s">
        <v>0</v>
      </c>
      <c r="M35" s="2" t="s">
        <v>100</v>
      </c>
      <c r="O35">
        <v>4</v>
      </c>
      <c r="P35" s="1" t="s">
        <v>1</v>
      </c>
      <c r="Q35">
        <v>3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82">
        <v>29</v>
      </c>
      <c r="B36" s="109">
        <v>2</v>
      </c>
      <c r="C36">
        <v>13</v>
      </c>
      <c r="D36" s="122">
        <v>43554</v>
      </c>
      <c r="E36" s="2" t="s">
        <v>82</v>
      </c>
      <c r="F36" s="136" t="s">
        <v>0</v>
      </c>
      <c r="G36" s="2" t="s">
        <v>92</v>
      </c>
      <c r="H36" s="149"/>
      <c r="I36" s="2" t="s">
        <v>106</v>
      </c>
      <c r="K36" s="2" t="s">
        <v>88</v>
      </c>
      <c r="L36" t="s">
        <v>0</v>
      </c>
      <c r="M36" s="2" t="s">
        <v>103</v>
      </c>
      <c r="O36">
        <v>3</v>
      </c>
      <c r="P36" s="1" t="s">
        <v>1</v>
      </c>
      <c r="Q36">
        <v>3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482">
        <v>30</v>
      </c>
      <c r="B37" s="109">
        <v>2</v>
      </c>
      <c r="C37">
        <v>14</v>
      </c>
      <c r="D37" s="122">
        <v>43554</v>
      </c>
      <c r="E37" s="2" t="s">
        <v>82</v>
      </c>
      <c r="F37" s="136" t="s">
        <v>0</v>
      </c>
      <c r="G37" s="2" t="s">
        <v>92</v>
      </c>
      <c r="H37" s="149">
        <v>0</v>
      </c>
      <c r="I37" s="2" t="s">
        <v>106</v>
      </c>
      <c r="K37" s="2" t="s">
        <v>91</v>
      </c>
      <c r="L37" t="s">
        <v>0</v>
      </c>
      <c r="M37" s="2" t="s">
        <v>102</v>
      </c>
      <c r="O37">
        <v>1</v>
      </c>
      <c r="P37" s="1" t="s">
        <v>1</v>
      </c>
      <c r="Q37">
        <v>4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82">
        <v>31</v>
      </c>
      <c r="B38" s="109">
        <v>2</v>
      </c>
      <c r="C38">
        <v>15</v>
      </c>
      <c r="D38" s="122">
        <v>43554</v>
      </c>
      <c r="E38" s="2" t="s">
        <v>82</v>
      </c>
      <c r="F38" s="136" t="s">
        <v>0</v>
      </c>
      <c r="G38" s="2" t="s">
        <v>92</v>
      </c>
      <c r="H38" s="149"/>
      <c r="I38" s="2" t="s">
        <v>106</v>
      </c>
      <c r="K38" s="2" t="s">
        <v>89</v>
      </c>
      <c r="L38" t="s">
        <v>0</v>
      </c>
      <c r="M38" s="2" t="s">
        <v>104</v>
      </c>
      <c r="O38">
        <v>5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82">
        <v>32</v>
      </c>
      <c r="B39" s="109">
        <v>2</v>
      </c>
      <c r="C39">
        <v>16</v>
      </c>
      <c r="D39" s="122">
        <v>43554</v>
      </c>
      <c r="E39" s="2" t="s">
        <v>82</v>
      </c>
      <c r="F39" s="136" t="s">
        <v>0</v>
      </c>
      <c r="G39" s="2" t="s">
        <v>92</v>
      </c>
      <c r="H39" s="149">
        <v>0</v>
      </c>
      <c r="I39" s="2" t="s">
        <v>106</v>
      </c>
      <c r="K39" s="2" t="s">
        <v>90</v>
      </c>
      <c r="L39" t="s">
        <v>0</v>
      </c>
      <c r="M39" s="2" t="s">
        <v>100</v>
      </c>
      <c r="O39">
        <v>1</v>
      </c>
      <c r="P39" s="1" t="s">
        <v>1</v>
      </c>
      <c r="Q39">
        <v>5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82">
        <v>33</v>
      </c>
      <c r="B40" s="109">
        <v>3</v>
      </c>
      <c r="C40">
        <v>1</v>
      </c>
      <c r="D40" s="122">
        <v>43554</v>
      </c>
      <c r="E40" s="2" t="s">
        <v>92</v>
      </c>
      <c r="F40" s="136" t="s">
        <v>0</v>
      </c>
      <c r="G40" s="2" t="s">
        <v>70</v>
      </c>
      <c r="H40" s="149">
        <v>0</v>
      </c>
      <c r="I40" s="2" t="s">
        <v>106</v>
      </c>
      <c r="K40" s="2" t="s">
        <v>103</v>
      </c>
      <c r="L40" t="s">
        <v>0</v>
      </c>
      <c r="M40" s="2" t="s">
        <v>77</v>
      </c>
      <c r="O40">
        <v>1</v>
      </c>
      <c r="P40" s="1" t="s">
        <v>1</v>
      </c>
      <c r="Q40">
        <v>5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82">
        <v>34</v>
      </c>
      <c r="B41" s="109">
        <v>3</v>
      </c>
      <c r="C41">
        <v>2</v>
      </c>
      <c r="D41" s="122">
        <v>43554</v>
      </c>
      <c r="E41" s="2" t="s">
        <v>92</v>
      </c>
      <c r="F41" s="136" t="s">
        <v>0</v>
      </c>
      <c r="G41" s="2" t="s">
        <v>70</v>
      </c>
      <c r="H41" s="149">
        <v>0</v>
      </c>
      <c r="I41" s="2" t="s">
        <v>106</v>
      </c>
      <c r="K41" s="2" t="s">
        <v>105</v>
      </c>
      <c r="L41" t="s">
        <v>0</v>
      </c>
      <c r="M41" s="2" t="s">
        <v>78</v>
      </c>
      <c r="O41">
        <v>2</v>
      </c>
      <c r="P41" s="1" t="s">
        <v>1</v>
      </c>
      <c r="Q41">
        <v>5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82">
        <v>35</v>
      </c>
      <c r="B42" s="109">
        <v>3</v>
      </c>
      <c r="C42">
        <v>3</v>
      </c>
      <c r="D42" s="122">
        <v>43554</v>
      </c>
      <c r="E42" s="2" t="s">
        <v>92</v>
      </c>
      <c r="F42" s="136" t="s">
        <v>0</v>
      </c>
      <c r="G42" s="2" t="s">
        <v>70</v>
      </c>
      <c r="H42" s="149">
        <v>0</v>
      </c>
      <c r="I42" s="2" t="s">
        <v>106</v>
      </c>
      <c r="K42" s="2" t="s">
        <v>102</v>
      </c>
      <c r="L42" t="s">
        <v>0</v>
      </c>
      <c r="M42" s="2" t="s">
        <v>76</v>
      </c>
      <c r="O42">
        <v>1</v>
      </c>
      <c r="P42" s="1" t="s">
        <v>1</v>
      </c>
      <c r="Q42">
        <v>3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82">
        <v>36</v>
      </c>
      <c r="B43" s="109">
        <v>3</v>
      </c>
      <c r="C43">
        <v>4</v>
      </c>
      <c r="D43" s="122">
        <v>43554</v>
      </c>
      <c r="E43" s="2" t="s">
        <v>92</v>
      </c>
      <c r="F43" s="136" t="s">
        <v>0</v>
      </c>
      <c r="G43" s="2" t="s">
        <v>70</v>
      </c>
      <c r="H43" s="149"/>
      <c r="I43" s="2" t="s">
        <v>106</v>
      </c>
      <c r="K43" s="2" t="s">
        <v>100</v>
      </c>
      <c r="L43" t="s">
        <v>0</v>
      </c>
      <c r="M43" s="2" t="s">
        <v>75</v>
      </c>
      <c r="O43">
        <v>5</v>
      </c>
      <c r="P43" s="1" t="s">
        <v>1</v>
      </c>
      <c r="Q43">
        <v>4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82">
        <v>37</v>
      </c>
      <c r="B44" s="109">
        <v>3</v>
      </c>
      <c r="C44">
        <v>5</v>
      </c>
      <c r="D44" s="122">
        <v>43554</v>
      </c>
      <c r="E44" s="2" t="s">
        <v>92</v>
      </c>
      <c r="F44" s="136" t="s">
        <v>0</v>
      </c>
      <c r="G44" s="2" t="s">
        <v>70</v>
      </c>
      <c r="H44" s="149">
        <v>0</v>
      </c>
      <c r="I44" s="2" t="s">
        <v>106</v>
      </c>
      <c r="K44" s="2" t="s">
        <v>105</v>
      </c>
      <c r="L44" t="s">
        <v>0</v>
      </c>
      <c r="M44" s="2" t="s">
        <v>77</v>
      </c>
      <c r="O44">
        <v>4</v>
      </c>
      <c r="P44" s="1" t="s">
        <v>1</v>
      </c>
      <c r="Q44">
        <v>6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82">
        <v>38</v>
      </c>
      <c r="B45" s="109">
        <v>3</v>
      </c>
      <c r="C45">
        <v>6</v>
      </c>
      <c r="D45" s="122">
        <v>43554</v>
      </c>
      <c r="E45" s="2" t="s">
        <v>92</v>
      </c>
      <c r="F45" s="136" t="s">
        <v>0</v>
      </c>
      <c r="G45" s="2" t="s">
        <v>70</v>
      </c>
      <c r="H45" s="149">
        <v>0</v>
      </c>
      <c r="I45" s="2" t="s">
        <v>106</v>
      </c>
      <c r="K45" s="2" t="s">
        <v>102</v>
      </c>
      <c r="L45" t="s">
        <v>0</v>
      </c>
      <c r="M45" s="2" t="s">
        <v>78</v>
      </c>
      <c r="O45">
        <v>3</v>
      </c>
      <c r="P45" s="1" t="s">
        <v>1</v>
      </c>
      <c r="Q45">
        <v>5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482">
        <v>39</v>
      </c>
      <c r="B46" s="109">
        <v>3</v>
      </c>
      <c r="C46">
        <v>7</v>
      </c>
      <c r="D46" s="122">
        <v>43554</v>
      </c>
      <c r="E46" s="2" t="s">
        <v>92</v>
      </c>
      <c r="F46" s="136" t="s">
        <v>0</v>
      </c>
      <c r="G46" s="2" t="s">
        <v>70</v>
      </c>
      <c r="H46" s="149">
        <v>0</v>
      </c>
      <c r="I46" s="2" t="s">
        <v>106</v>
      </c>
      <c r="K46" s="2" t="s">
        <v>100</v>
      </c>
      <c r="L46" t="s">
        <v>0</v>
      </c>
      <c r="M46" s="2" t="s">
        <v>76</v>
      </c>
      <c r="O46">
        <v>0</v>
      </c>
      <c r="P46" s="1" t="s">
        <v>1</v>
      </c>
      <c r="Q46">
        <v>4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82">
        <v>40</v>
      </c>
      <c r="B47" s="109">
        <v>3</v>
      </c>
      <c r="C47">
        <v>8</v>
      </c>
      <c r="D47" s="122">
        <v>43554</v>
      </c>
      <c r="E47" s="2" t="s">
        <v>92</v>
      </c>
      <c r="F47" s="136" t="s">
        <v>0</v>
      </c>
      <c r="G47" s="2" t="s">
        <v>70</v>
      </c>
      <c r="H47" s="149">
        <v>0</v>
      </c>
      <c r="I47" s="2" t="s">
        <v>106</v>
      </c>
      <c r="K47" s="2" t="s">
        <v>103</v>
      </c>
      <c r="L47" t="s">
        <v>0</v>
      </c>
      <c r="M47" s="2" t="s">
        <v>75</v>
      </c>
      <c r="O47">
        <v>2</v>
      </c>
      <c r="P47" s="1" t="s">
        <v>1</v>
      </c>
      <c r="Q47">
        <v>4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82">
        <v>41</v>
      </c>
      <c r="B48" s="109">
        <v>3</v>
      </c>
      <c r="C48">
        <v>9</v>
      </c>
      <c r="D48" s="122">
        <v>43554</v>
      </c>
      <c r="E48" s="2" t="s">
        <v>92</v>
      </c>
      <c r="F48" s="136" t="s">
        <v>0</v>
      </c>
      <c r="G48" s="2" t="s">
        <v>70</v>
      </c>
      <c r="H48" s="149"/>
      <c r="I48" s="2" t="s">
        <v>106</v>
      </c>
      <c r="K48" s="2" t="s">
        <v>100</v>
      </c>
      <c r="L48" t="s">
        <v>0</v>
      </c>
      <c r="M48" s="2" t="s">
        <v>78</v>
      </c>
      <c r="O48">
        <v>3</v>
      </c>
      <c r="P48" s="1" t="s">
        <v>1</v>
      </c>
      <c r="Q48">
        <v>1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82">
        <v>42</v>
      </c>
      <c r="B49" s="109">
        <v>3</v>
      </c>
      <c r="C49">
        <v>10</v>
      </c>
      <c r="D49" s="122">
        <v>43554</v>
      </c>
      <c r="E49" s="2" t="s">
        <v>92</v>
      </c>
      <c r="F49" s="136" t="s">
        <v>0</v>
      </c>
      <c r="G49" s="2" t="s">
        <v>70</v>
      </c>
      <c r="H49" s="149"/>
      <c r="I49" s="2" t="s">
        <v>106</v>
      </c>
      <c r="K49" s="2" t="s">
        <v>102</v>
      </c>
      <c r="L49" t="s">
        <v>0</v>
      </c>
      <c r="M49" s="2" t="s">
        <v>77</v>
      </c>
      <c r="O49">
        <v>4</v>
      </c>
      <c r="P49" s="1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82">
        <v>43</v>
      </c>
      <c r="B50" s="109">
        <v>3</v>
      </c>
      <c r="C50">
        <v>11</v>
      </c>
      <c r="D50" s="122">
        <v>43554</v>
      </c>
      <c r="E50" s="2" t="s">
        <v>92</v>
      </c>
      <c r="F50" s="136" t="s">
        <v>0</v>
      </c>
      <c r="G50" s="2" t="s">
        <v>70</v>
      </c>
      <c r="H50" s="149"/>
      <c r="I50" s="2" t="s">
        <v>106</v>
      </c>
      <c r="K50" s="2" t="s">
        <v>105</v>
      </c>
      <c r="L50" t="s">
        <v>0</v>
      </c>
      <c r="M50" s="2" t="s">
        <v>75</v>
      </c>
      <c r="O50">
        <v>5</v>
      </c>
      <c r="P50" s="1" t="s">
        <v>1</v>
      </c>
      <c r="Q50">
        <v>5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482">
        <v>44</v>
      </c>
      <c r="B51" s="109">
        <v>3</v>
      </c>
      <c r="C51">
        <v>12</v>
      </c>
      <c r="D51" s="122">
        <v>43554</v>
      </c>
      <c r="E51" s="2" t="s">
        <v>92</v>
      </c>
      <c r="F51" s="136" t="s">
        <v>0</v>
      </c>
      <c r="G51" s="2" t="s">
        <v>70</v>
      </c>
      <c r="H51" s="149"/>
      <c r="I51" s="2" t="s">
        <v>106</v>
      </c>
      <c r="K51" s="2" t="s">
        <v>103</v>
      </c>
      <c r="L51" t="s">
        <v>0</v>
      </c>
      <c r="M51" s="2" t="s">
        <v>76</v>
      </c>
      <c r="O51">
        <v>3</v>
      </c>
      <c r="P51" s="1" t="s">
        <v>1</v>
      </c>
      <c r="Q51">
        <v>1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82">
        <v>45</v>
      </c>
      <c r="B52" s="109">
        <v>3</v>
      </c>
      <c r="C52">
        <v>13</v>
      </c>
      <c r="D52" s="122">
        <v>43554</v>
      </c>
      <c r="E52" s="2" t="s">
        <v>92</v>
      </c>
      <c r="F52" s="136" t="s">
        <v>0</v>
      </c>
      <c r="G52" s="2" t="s">
        <v>70</v>
      </c>
      <c r="H52" s="149">
        <v>0</v>
      </c>
      <c r="I52" s="2" t="s">
        <v>106</v>
      </c>
      <c r="K52" s="2" t="s">
        <v>103</v>
      </c>
      <c r="L52" t="s">
        <v>0</v>
      </c>
      <c r="M52" s="2" t="s">
        <v>78</v>
      </c>
      <c r="O52">
        <v>4</v>
      </c>
      <c r="P52" s="1" t="s">
        <v>1</v>
      </c>
      <c r="Q52">
        <v>8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82">
        <v>46</v>
      </c>
      <c r="B53" s="109">
        <v>3</v>
      </c>
      <c r="C53">
        <v>14</v>
      </c>
      <c r="D53" s="122">
        <v>43554</v>
      </c>
      <c r="E53" s="2" t="s">
        <v>92</v>
      </c>
      <c r="F53" s="136" t="s">
        <v>0</v>
      </c>
      <c r="G53" s="2" t="s">
        <v>70</v>
      </c>
      <c r="H53" s="149"/>
      <c r="I53" s="2" t="s">
        <v>106</v>
      </c>
      <c r="K53" s="2" t="s">
        <v>100</v>
      </c>
      <c r="L53" t="s">
        <v>0</v>
      </c>
      <c r="M53" s="2" t="s">
        <v>77</v>
      </c>
      <c r="O53">
        <v>3</v>
      </c>
      <c r="P53" s="1" t="s">
        <v>1</v>
      </c>
      <c r="Q53">
        <v>2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82">
        <v>47</v>
      </c>
      <c r="B54" s="109">
        <v>3</v>
      </c>
      <c r="C54">
        <v>15</v>
      </c>
      <c r="D54" s="122">
        <v>43554</v>
      </c>
      <c r="E54" s="2" t="s">
        <v>92</v>
      </c>
      <c r="F54" s="136" t="s">
        <v>0</v>
      </c>
      <c r="G54" s="2" t="s">
        <v>70</v>
      </c>
      <c r="H54" s="149">
        <v>0</v>
      </c>
      <c r="I54" s="2" t="s">
        <v>106</v>
      </c>
      <c r="K54" s="2" t="s">
        <v>102</v>
      </c>
      <c r="L54" t="s">
        <v>0</v>
      </c>
      <c r="M54" s="2" t="s">
        <v>75</v>
      </c>
      <c r="O54">
        <v>1</v>
      </c>
      <c r="P54" s="1" t="s">
        <v>1</v>
      </c>
      <c r="Q54">
        <v>5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82">
        <v>48</v>
      </c>
      <c r="B55" s="109">
        <v>3</v>
      </c>
      <c r="C55">
        <v>16</v>
      </c>
      <c r="D55" s="122">
        <v>43554</v>
      </c>
      <c r="E55" s="2" t="s">
        <v>92</v>
      </c>
      <c r="F55" s="136" t="s">
        <v>0</v>
      </c>
      <c r="G55" s="2" t="s">
        <v>70</v>
      </c>
      <c r="H55" s="149"/>
      <c r="I55" s="2" t="s">
        <v>106</v>
      </c>
      <c r="K55" s="2" t="s">
        <v>105</v>
      </c>
      <c r="L55" t="s">
        <v>0</v>
      </c>
      <c r="M55" s="2" t="s">
        <v>76</v>
      </c>
      <c r="O55">
        <v>6</v>
      </c>
      <c r="P55" s="1" t="s">
        <v>1</v>
      </c>
      <c r="Q55">
        <v>4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82">
        <v>49</v>
      </c>
      <c r="B56" s="109">
        <v>4</v>
      </c>
      <c r="C56">
        <v>1</v>
      </c>
      <c r="D56" s="122">
        <v>43554</v>
      </c>
      <c r="E56" s="2" t="s">
        <v>70</v>
      </c>
      <c r="F56" s="136" t="s">
        <v>0</v>
      </c>
      <c r="G56" s="2" t="s">
        <v>82</v>
      </c>
      <c r="H56" s="149">
        <v>0</v>
      </c>
      <c r="I56" s="2" t="s">
        <v>106</v>
      </c>
      <c r="K56" s="2" t="s">
        <v>75</v>
      </c>
      <c r="L56" t="s">
        <v>0</v>
      </c>
      <c r="M56" s="2" t="s">
        <v>88</v>
      </c>
      <c r="O56">
        <v>1</v>
      </c>
      <c r="P56" s="1" t="s">
        <v>1</v>
      </c>
      <c r="Q56">
        <v>4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82">
        <v>50</v>
      </c>
      <c r="B57" s="109">
        <v>4</v>
      </c>
      <c r="C57">
        <v>2</v>
      </c>
      <c r="D57" s="122">
        <v>43554</v>
      </c>
      <c r="E57" s="2" t="s">
        <v>70</v>
      </c>
      <c r="F57" s="136" t="s">
        <v>0</v>
      </c>
      <c r="G57" s="2" t="s">
        <v>82</v>
      </c>
      <c r="H57" s="149"/>
      <c r="I57" s="2" t="s">
        <v>106</v>
      </c>
      <c r="K57" s="2" t="s">
        <v>105</v>
      </c>
      <c r="L57" t="s">
        <v>0</v>
      </c>
      <c r="M57" s="2" t="s">
        <v>90</v>
      </c>
      <c r="O57">
        <v>3</v>
      </c>
      <c r="P57" s="1" t="s">
        <v>1</v>
      </c>
      <c r="Q57">
        <v>2</v>
      </c>
      <c r="S57">
        <f aca="true" t="shared" si="9" ref="S57:S71">IF(O57&gt;Q57,1,0)</f>
        <v>1</v>
      </c>
      <c r="T57">
        <f aca="true" t="shared" si="10" ref="T57:T71">IF(ISNUMBER(Q57),IF(O57=Q57,1,0),0)</f>
        <v>0</v>
      </c>
      <c r="U57">
        <f aca="true" t="shared" si="11" ref="U57:U71">IF(O57&lt;Q57,1,0)</f>
        <v>0</v>
      </c>
    </row>
    <row r="58" spans="1:21" ht="12.75">
      <c r="A58" s="482">
        <v>51</v>
      </c>
      <c r="B58" s="109">
        <v>4</v>
      </c>
      <c r="C58">
        <v>3</v>
      </c>
      <c r="D58" s="122">
        <v>43554</v>
      </c>
      <c r="E58" s="2" t="s">
        <v>70</v>
      </c>
      <c r="F58" s="136" t="s">
        <v>0</v>
      </c>
      <c r="G58" s="2" t="s">
        <v>82</v>
      </c>
      <c r="H58" s="149"/>
      <c r="I58" s="2" t="s">
        <v>106</v>
      </c>
      <c r="K58" s="2" t="s">
        <v>74</v>
      </c>
      <c r="L58" t="s">
        <v>0</v>
      </c>
      <c r="M58" s="2" t="s">
        <v>89</v>
      </c>
      <c r="O58">
        <v>5</v>
      </c>
      <c r="P58" s="1" t="s">
        <v>1</v>
      </c>
      <c r="Q58">
        <v>0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82">
        <v>52</v>
      </c>
      <c r="B59" s="109">
        <v>4</v>
      </c>
      <c r="C59">
        <v>4</v>
      </c>
      <c r="D59" s="122">
        <v>43554</v>
      </c>
      <c r="E59" s="2" t="s">
        <v>70</v>
      </c>
      <c r="F59" s="136" t="s">
        <v>0</v>
      </c>
      <c r="G59" s="2" t="s">
        <v>82</v>
      </c>
      <c r="H59" s="149"/>
      <c r="I59" s="2" t="s">
        <v>106</v>
      </c>
      <c r="K59" s="2" t="s">
        <v>78</v>
      </c>
      <c r="L59" t="s">
        <v>0</v>
      </c>
      <c r="M59" s="2" t="s">
        <v>91</v>
      </c>
      <c r="O59">
        <v>7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82">
        <v>53</v>
      </c>
      <c r="B60" s="109">
        <v>4</v>
      </c>
      <c r="C60">
        <v>5</v>
      </c>
      <c r="D60" s="122">
        <v>43554</v>
      </c>
      <c r="E60" s="2" t="s">
        <v>70</v>
      </c>
      <c r="F60" s="136" t="s">
        <v>0</v>
      </c>
      <c r="G60" s="2" t="s">
        <v>82</v>
      </c>
      <c r="H60" s="149"/>
      <c r="I60" s="2" t="s">
        <v>106</v>
      </c>
      <c r="K60" s="2" t="s">
        <v>76</v>
      </c>
      <c r="L60" t="s">
        <v>0</v>
      </c>
      <c r="M60" s="2" t="s">
        <v>88</v>
      </c>
      <c r="O60">
        <v>4</v>
      </c>
      <c r="P60" s="1" t="s">
        <v>1</v>
      </c>
      <c r="Q60">
        <v>2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82">
        <v>54</v>
      </c>
      <c r="B61" s="109">
        <v>4</v>
      </c>
      <c r="C61">
        <v>6</v>
      </c>
      <c r="D61" s="122">
        <v>43554</v>
      </c>
      <c r="E61" s="2" t="s">
        <v>70</v>
      </c>
      <c r="F61" s="136" t="s">
        <v>0</v>
      </c>
      <c r="G61" s="2" t="s">
        <v>82</v>
      </c>
      <c r="H61" s="149"/>
      <c r="I61" s="2" t="s">
        <v>106</v>
      </c>
      <c r="K61" s="2" t="s">
        <v>74</v>
      </c>
      <c r="L61" t="s">
        <v>0</v>
      </c>
      <c r="M61" s="2" t="s">
        <v>90</v>
      </c>
      <c r="O61">
        <v>4</v>
      </c>
      <c r="P61" s="1" t="s">
        <v>1</v>
      </c>
      <c r="Q61">
        <v>3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82">
        <v>55</v>
      </c>
      <c r="B62" s="109">
        <v>4</v>
      </c>
      <c r="C62">
        <v>7</v>
      </c>
      <c r="D62" s="122">
        <v>43554</v>
      </c>
      <c r="E62" s="2" t="s">
        <v>70</v>
      </c>
      <c r="F62" s="136" t="s">
        <v>0</v>
      </c>
      <c r="G62" s="2" t="s">
        <v>82</v>
      </c>
      <c r="H62" s="149"/>
      <c r="I62" s="2" t="s">
        <v>106</v>
      </c>
      <c r="K62" s="2" t="s">
        <v>78</v>
      </c>
      <c r="L62" t="s">
        <v>0</v>
      </c>
      <c r="M62" s="2" t="s">
        <v>89</v>
      </c>
      <c r="O62">
        <v>7</v>
      </c>
      <c r="P62" s="1" t="s">
        <v>1</v>
      </c>
      <c r="Q62">
        <v>2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82">
        <v>56</v>
      </c>
      <c r="B63" s="109">
        <v>4</v>
      </c>
      <c r="C63">
        <v>8</v>
      </c>
      <c r="D63" s="122">
        <v>43554</v>
      </c>
      <c r="E63" s="2" t="s">
        <v>70</v>
      </c>
      <c r="F63" s="136" t="s">
        <v>0</v>
      </c>
      <c r="G63" s="2" t="s">
        <v>82</v>
      </c>
      <c r="H63" s="149"/>
      <c r="I63" s="2" t="s">
        <v>106</v>
      </c>
      <c r="K63" s="2" t="s">
        <v>75</v>
      </c>
      <c r="L63" t="s">
        <v>0</v>
      </c>
      <c r="M63" s="2" t="s">
        <v>91</v>
      </c>
      <c r="O63">
        <v>4</v>
      </c>
      <c r="P63" s="1" t="s">
        <v>1</v>
      </c>
      <c r="Q63">
        <v>1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82">
        <v>57</v>
      </c>
      <c r="B64" s="109">
        <v>4</v>
      </c>
      <c r="C64">
        <v>9</v>
      </c>
      <c r="D64" s="122">
        <v>43554</v>
      </c>
      <c r="E64" s="2" t="s">
        <v>70</v>
      </c>
      <c r="F64" s="136" t="s">
        <v>0</v>
      </c>
      <c r="G64" s="2" t="s">
        <v>82</v>
      </c>
      <c r="H64" s="149">
        <v>0</v>
      </c>
      <c r="I64" s="2" t="s">
        <v>106</v>
      </c>
      <c r="K64" s="2" t="s">
        <v>78</v>
      </c>
      <c r="L64" t="s">
        <v>0</v>
      </c>
      <c r="M64" s="2" t="s">
        <v>90</v>
      </c>
      <c r="O64">
        <v>1</v>
      </c>
      <c r="P64" s="1" t="s">
        <v>1</v>
      </c>
      <c r="Q64">
        <v>4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82">
        <v>58</v>
      </c>
      <c r="B65" s="109">
        <v>4</v>
      </c>
      <c r="C65">
        <v>10</v>
      </c>
      <c r="D65" s="122">
        <v>43554</v>
      </c>
      <c r="E65" s="2" t="s">
        <v>70</v>
      </c>
      <c r="F65" s="136" t="s">
        <v>0</v>
      </c>
      <c r="G65" s="2" t="s">
        <v>82</v>
      </c>
      <c r="H65" s="149">
        <v>0</v>
      </c>
      <c r="I65" s="2" t="s">
        <v>106</v>
      </c>
      <c r="K65" s="2" t="s">
        <v>74</v>
      </c>
      <c r="L65" t="s">
        <v>0</v>
      </c>
      <c r="M65" s="2" t="s">
        <v>88</v>
      </c>
      <c r="O65">
        <v>2</v>
      </c>
      <c r="P65" s="1" t="s">
        <v>1</v>
      </c>
      <c r="Q65">
        <v>3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82">
        <v>59</v>
      </c>
      <c r="B66" s="109">
        <v>4</v>
      </c>
      <c r="C66">
        <v>11</v>
      </c>
      <c r="D66" s="122">
        <v>43554</v>
      </c>
      <c r="E66" s="2" t="s">
        <v>70</v>
      </c>
      <c r="F66" s="136" t="s">
        <v>0</v>
      </c>
      <c r="G66" s="2" t="s">
        <v>82</v>
      </c>
      <c r="H66" s="149"/>
      <c r="I66" s="2" t="s">
        <v>106</v>
      </c>
      <c r="K66" s="2" t="s">
        <v>76</v>
      </c>
      <c r="L66" t="s">
        <v>0</v>
      </c>
      <c r="M66" s="2" t="s">
        <v>91</v>
      </c>
      <c r="O66">
        <v>9</v>
      </c>
      <c r="P66" s="1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82">
        <v>60</v>
      </c>
      <c r="B67" s="109">
        <v>4</v>
      </c>
      <c r="C67">
        <v>12</v>
      </c>
      <c r="D67" s="122">
        <v>43554</v>
      </c>
      <c r="E67" s="2" t="s">
        <v>70</v>
      </c>
      <c r="F67" s="136" t="s">
        <v>0</v>
      </c>
      <c r="G67" s="2" t="s">
        <v>82</v>
      </c>
      <c r="H67" s="149"/>
      <c r="I67" s="2" t="s">
        <v>106</v>
      </c>
      <c r="K67" s="2" t="s">
        <v>75</v>
      </c>
      <c r="L67" t="s">
        <v>0</v>
      </c>
      <c r="M67" s="2" t="s">
        <v>89</v>
      </c>
      <c r="O67">
        <v>7</v>
      </c>
      <c r="P67" s="1" t="s">
        <v>1</v>
      </c>
      <c r="Q67">
        <v>5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82">
        <v>61</v>
      </c>
      <c r="B68" s="109">
        <v>4</v>
      </c>
      <c r="C68">
        <v>13</v>
      </c>
      <c r="D68" s="122">
        <v>43554</v>
      </c>
      <c r="E68" s="2" t="s">
        <v>70</v>
      </c>
      <c r="F68" s="136" t="s">
        <v>0</v>
      </c>
      <c r="G68" s="2" t="s">
        <v>82</v>
      </c>
      <c r="H68" s="149">
        <v>0</v>
      </c>
      <c r="I68" s="2" t="s">
        <v>106</v>
      </c>
      <c r="K68" s="2" t="s">
        <v>75</v>
      </c>
      <c r="L68" t="s">
        <v>0</v>
      </c>
      <c r="M68" s="2" t="s">
        <v>90</v>
      </c>
      <c r="O68">
        <v>3</v>
      </c>
      <c r="P68" s="1" t="s">
        <v>1</v>
      </c>
      <c r="Q68">
        <v>5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82">
        <v>62</v>
      </c>
      <c r="B69" s="109">
        <v>4</v>
      </c>
      <c r="C69">
        <v>14</v>
      </c>
      <c r="D69" s="122">
        <v>43554</v>
      </c>
      <c r="E69" s="2" t="s">
        <v>70</v>
      </c>
      <c r="F69" s="136" t="s">
        <v>0</v>
      </c>
      <c r="G69" s="2" t="s">
        <v>82</v>
      </c>
      <c r="H69" s="149"/>
      <c r="I69" s="2" t="s">
        <v>106</v>
      </c>
      <c r="K69" s="2" t="s">
        <v>78</v>
      </c>
      <c r="L69" t="s">
        <v>0</v>
      </c>
      <c r="M69" s="2" t="s">
        <v>88</v>
      </c>
      <c r="O69">
        <v>5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82">
        <v>63</v>
      </c>
      <c r="B70" s="109">
        <v>4</v>
      </c>
      <c r="C70">
        <v>15</v>
      </c>
      <c r="D70" s="122">
        <v>43554</v>
      </c>
      <c r="E70" s="2" t="s">
        <v>70</v>
      </c>
      <c r="F70" s="136" t="s">
        <v>0</v>
      </c>
      <c r="G70" s="2" t="s">
        <v>82</v>
      </c>
      <c r="H70" s="149"/>
      <c r="I70" s="2" t="s">
        <v>106</v>
      </c>
      <c r="K70" s="2" t="s">
        <v>74</v>
      </c>
      <c r="L70" t="s">
        <v>0</v>
      </c>
      <c r="M70" s="2" t="s">
        <v>91</v>
      </c>
      <c r="O70">
        <v>6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82">
        <v>64</v>
      </c>
      <c r="B71" s="109">
        <v>4</v>
      </c>
      <c r="C71">
        <v>16</v>
      </c>
      <c r="D71" s="122">
        <v>43554</v>
      </c>
      <c r="E71" s="2" t="s">
        <v>70</v>
      </c>
      <c r="F71" s="136" t="s">
        <v>0</v>
      </c>
      <c r="G71" s="2" t="s">
        <v>82</v>
      </c>
      <c r="H71" s="149">
        <v>0</v>
      </c>
      <c r="I71" s="2" t="s">
        <v>106</v>
      </c>
      <c r="K71" s="2" t="s">
        <v>76</v>
      </c>
      <c r="L71" t="s">
        <v>0</v>
      </c>
      <c r="M71" s="2" t="s">
        <v>89</v>
      </c>
      <c r="O71">
        <v>1</v>
      </c>
      <c r="P71" s="1" t="s">
        <v>1</v>
      </c>
      <c r="Q71">
        <v>6</v>
      </c>
      <c r="S71">
        <f t="shared" si="9"/>
        <v>0</v>
      </c>
      <c r="T71">
        <f t="shared" si="10"/>
        <v>0</v>
      </c>
      <c r="U71">
        <f t="shared" si="11"/>
        <v>1</v>
      </c>
    </row>
    <row r="72" ht="12.75">
      <c r="A72" s="362"/>
    </row>
    <row r="73" ht="12.75">
      <c r="A73" s="362"/>
    </row>
    <row r="74" ht="12.75">
      <c r="A74" s="362"/>
    </row>
    <row r="75" ht="12.75">
      <c r="A75" s="362"/>
    </row>
    <row r="76" ht="12.75">
      <c r="A76" s="362"/>
    </row>
    <row r="77" ht="12.75">
      <c r="A77" s="362"/>
    </row>
    <row r="78" ht="12.75">
      <c r="A78" s="362"/>
    </row>
    <row r="79" ht="12.75">
      <c r="A79" s="362"/>
    </row>
    <row r="80" ht="12.75">
      <c r="A80" s="362"/>
    </row>
    <row r="81" ht="12.75">
      <c r="A81" s="362"/>
    </row>
    <row r="82" ht="12.75">
      <c r="A82" s="362"/>
    </row>
    <row r="83" ht="12.75">
      <c r="A83" s="362"/>
    </row>
    <row r="84" ht="12.75">
      <c r="A84" s="362"/>
    </row>
    <row r="85" ht="12.75">
      <c r="A85" s="362"/>
    </row>
    <row r="86" ht="12.75">
      <c r="A86" s="362"/>
    </row>
    <row r="87" ht="12.75">
      <c r="A87" s="362"/>
    </row>
  </sheetData>
  <sheetProtection/>
  <autoFilter ref="B7:Q71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41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43" t="s">
        <v>14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5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SUBTOTAL(9,J8:J41)</f>
        <v>54</v>
      </c>
      <c r="K4" s="92">
        <f>SUBTOTAL(9,K8:K41)</f>
        <v>18</v>
      </c>
      <c r="L4" s="92">
        <f>SUBTOTAL(9,L8:L41)</f>
        <v>55</v>
      </c>
      <c r="M4" s="92"/>
      <c r="N4" s="92"/>
      <c r="O4" s="92">
        <f>SUBTOTAL(9,O8:O41)</f>
        <v>126</v>
      </c>
      <c r="P4" s="92" t="s">
        <v>1</v>
      </c>
      <c r="Q4" s="92">
        <f>SUBTOTAL(9,Q8:Q41)</f>
        <v>128</v>
      </c>
      <c r="R4" s="92"/>
      <c r="S4" s="92">
        <f>SUBTOTAL(9,S8:S41)</f>
        <v>433</v>
      </c>
      <c r="T4" s="92" t="s">
        <v>1</v>
      </c>
      <c r="U4" s="92">
        <f>SUBTOTAL(9,U8:U41)</f>
        <v>434</v>
      </c>
      <c r="V4" s="92"/>
      <c r="W4" s="93">
        <f>SUBTOTAL(9,W8:W41)</f>
        <v>-1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63">
        <v>1</v>
      </c>
      <c r="B8" s="121">
        <v>2</v>
      </c>
      <c r="C8" t="s">
        <v>88</v>
      </c>
      <c r="D8" s="87">
        <v>43554</v>
      </c>
      <c r="E8" t="s">
        <v>82</v>
      </c>
      <c r="F8" s="86" t="s">
        <v>0</v>
      </c>
      <c r="G8" t="s">
        <v>92</v>
      </c>
      <c r="H8" t="s">
        <v>106</v>
      </c>
      <c r="J8">
        <v>3</v>
      </c>
      <c r="K8">
        <v>1</v>
      </c>
      <c r="L8">
        <v>0</v>
      </c>
      <c r="O8">
        <v>7</v>
      </c>
      <c r="P8" t="s">
        <v>1</v>
      </c>
      <c r="Q8">
        <v>1</v>
      </c>
      <c r="S8">
        <v>19</v>
      </c>
      <c r="T8" t="s">
        <v>1</v>
      </c>
      <c r="U8">
        <v>10</v>
      </c>
      <c r="W8">
        <v>9</v>
      </c>
    </row>
    <row r="9" spans="1:23" ht="12.75">
      <c r="A9" s="363">
        <v>2</v>
      </c>
      <c r="B9" s="121">
        <v>1</v>
      </c>
      <c r="C9" t="s">
        <v>76</v>
      </c>
      <c r="D9" s="87">
        <v>43414</v>
      </c>
      <c r="E9" t="s">
        <v>70</v>
      </c>
      <c r="F9" s="86" t="s">
        <v>0</v>
      </c>
      <c r="G9" t="s">
        <v>92</v>
      </c>
      <c r="H9" t="s">
        <v>106</v>
      </c>
      <c r="J9">
        <v>3</v>
      </c>
      <c r="K9">
        <v>1</v>
      </c>
      <c r="L9">
        <v>0</v>
      </c>
      <c r="O9">
        <v>7</v>
      </c>
      <c r="P9" t="s">
        <v>1</v>
      </c>
      <c r="Q9">
        <v>1</v>
      </c>
      <c r="S9">
        <v>12</v>
      </c>
      <c r="T9" t="s">
        <v>1</v>
      </c>
      <c r="U9">
        <v>7</v>
      </c>
      <c r="W9">
        <v>5</v>
      </c>
    </row>
    <row r="10" spans="1:23" ht="12.75">
      <c r="A10" s="363">
        <v>3</v>
      </c>
      <c r="B10" s="121">
        <v>4</v>
      </c>
      <c r="C10" t="s">
        <v>78</v>
      </c>
      <c r="D10" s="87">
        <v>43554</v>
      </c>
      <c r="E10" t="s">
        <v>70</v>
      </c>
      <c r="F10" s="86" t="s">
        <v>0</v>
      </c>
      <c r="G10" t="s">
        <v>82</v>
      </c>
      <c r="H10" t="s">
        <v>106</v>
      </c>
      <c r="J10">
        <v>3</v>
      </c>
      <c r="K10">
        <v>0</v>
      </c>
      <c r="L10">
        <v>1</v>
      </c>
      <c r="O10">
        <v>6</v>
      </c>
      <c r="P10" t="s">
        <v>1</v>
      </c>
      <c r="Q10">
        <v>2</v>
      </c>
      <c r="S10">
        <v>20</v>
      </c>
      <c r="T10" t="s">
        <v>1</v>
      </c>
      <c r="U10">
        <v>10</v>
      </c>
      <c r="W10">
        <v>10</v>
      </c>
    </row>
    <row r="11" spans="1:23" ht="12.75">
      <c r="A11" s="363">
        <v>4</v>
      </c>
      <c r="B11" s="121">
        <v>4</v>
      </c>
      <c r="C11" t="s">
        <v>74</v>
      </c>
      <c r="D11" s="87">
        <v>43554</v>
      </c>
      <c r="E11" t="s">
        <v>70</v>
      </c>
      <c r="F11" s="86" t="s">
        <v>0</v>
      </c>
      <c r="G11" t="s">
        <v>82</v>
      </c>
      <c r="H11" t="s">
        <v>106</v>
      </c>
      <c r="J11">
        <v>3</v>
      </c>
      <c r="K11">
        <v>0</v>
      </c>
      <c r="L11">
        <v>1</v>
      </c>
      <c r="O11">
        <v>6</v>
      </c>
      <c r="P11" t="s">
        <v>1</v>
      </c>
      <c r="Q11">
        <v>2</v>
      </c>
      <c r="S11">
        <v>17</v>
      </c>
      <c r="T11" t="s">
        <v>1</v>
      </c>
      <c r="U11">
        <v>8</v>
      </c>
      <c r="W11">
        <v>9</v>
      </c>
    </row>
    <row r="12" spans="1:23" ht="12.75">
      <c r="A12" s="363">
        <v>5</v>
      </c>
      <c r="B12" s="121">
        <v>3</v>
      </c>
      <c r="C12" t="s">
        <v>78</v>
      </c>
      <c r="D12" s="87">
        <v>43554</v>
      </c>
      <c r="E12" t="s">
        <v>70</v>
      </c>
      <c r="F12" s="86" t="s">
        <v>0</v>
      </c>
      <c r="G12" t="s">
        <v>92</v>
      </c>
      <c r="H12" t="s">
        <v>106</v>
      </c>
      <c r="J12">
        <v>3</v>
      </c>
      <c r="K12">
        <v>0</v>
      </c>
      <c r="L12">
        <v>1</v>
      </c>
      <c r="O12">
        <v>6</v>
      </c>
      <c r="P12" t="s">
        <v>1</v>
      </c>
      <c r="Q12">
        <v>2</v>
      </c>
      <c r="S12">
        <v>19</v>
      </c>
      <c r="T12" t="s">
        <v>1</v>
      </c>
      <c r="U12">
        <v>12</v>
      </c>
      <c r="W12">
        <v>7</v>
      </c>
    </row>
    <row r="13" spans="1:23" ht="12.75">
      <c r="A13" s="363">
        <v>6</v>
      </c>
      <c r="B13" s="121">
        <v>2</v>
      </c>
      <c r="C13" t="s">
        <v>89</v>
      </c>
      <c r="D13" s="87">
        <v>43554</v>
      </c>
      <c r="E13" t="s">
        <v>82</v>
      </c>
      <c r="F13" s="86" t="s">
        <v>0</v>
      </c>
      <c r="G13" t="s">
        <v>92</v>
      </c>
      <c r="H13" t="s">
        <v>106</v>
      </c>
      <c r="J13">
        <v>2</v>
      </c>
      <c r="K13">
        <v>2</v>
      </c>
      <c r="L13">
        <v>0</v>
      </c>
      <c r="O13">
        <v>6</v>
      </c>
      <c r="P13" t="s">
        <v>1</v>
      </c>
      <c r="Q13">
        <v>2</v>
      </c>
      <c r="S13">
        <v>17</v>
      </c>
      <c r="T13" t="s">
        <v>1</v>
      </c>
      <c r="U13">
        <v>13</v>
      </c>
      <c r="W13">
        <v>4</v>
      </c>
    </row>
    <row r="14" spans="1:23" ht="12.75">
      <c r="A14" s="363">
        <v>7</v>
      </c>
      <c r="B14" s="121">
        <v>3</v>
      </c>
      <c r="C14" t="s">
        <v>100</v>
      </c>
      <c r="D14" s="87">
        <v>43554</v>
      </c>
      <c r="E14" t="s">
        <v>92</v>
      </c>
      <c r="F14" s="86" t="s">
        <v>0</v>
      </c>
      <c r="G14" t="s">
        <v>70</v>
      </c>
      <c r="H14" t="s">
        <v>106</v>
      </c>
      <c r="J14">
        <v>3</v>
      </c>
      <c r="K14">
        <v>0</v>
      </c>
      <c r="L14">
        <v>1</v>
      </c>
      <c r="O14">
        <v>6</v>
      </c>
      <c r="P14" t="s">
        <v>1</v>
      </c>
      <c r="Q14">
        <v>2</v>
      </c>
      <c r="S14">
        <v>11</v>
      </c>
      <c r="T14" t="s">
        <v>1</v>
      </c>
      <c r="U14">
        <v>11</v>
      </c>
      <c r="W14">
        <v>0</v>
      </c>
    </row>
    <row r="15" spans="1:23" ht="12.75">
      <c r="A15" s="363">
        <v>8</v>
      </c>
      <c r="B15" s="121">
        <v>1</v>
      </c>
      <c r="C15" t="s">
        <v>74</v>
      </c>
      <c r="D15" s="87">
        <v>43414</v>
      </c>
      <c r="E15" t="s">
        <v>70</v>
      </c>
      <c r="F15" s="86" t="s">
        <v>0</v>
      </c>
      <c r="G15" t="s">
        <v>92</v>
      </c>
      <c r="H15" t="s">
        <v>106</v>
      </c>
      <c r="J15">
        <v>2</v>
      </c>
      <c r="K15">
        <v>1</v>
      </c>
      <c r="L15">
        <v>1</v>
      </c>
      <c r="O15">
        <v>5</v>
      </c>
      <c r="P15" t="s">
        <v>1</v>
      </c>
      <c r="Q15">
        <v>3</v>
      </c>
      <c r="S15">
        <v>21</v>
      </c>
      <c r="T15" t="s">
        <v>1</v>
      </c>
      <c r="U15">
        <v>11</v>
      </c>
      <c r="W15">
        <v>10</v>
      </c>
    </row>
    <row r="16" spans="1:23" ht="12.75">
      <c r="A16" s="363">
        <v>9</v>
      </c>
      <c r="B16" s="121">
        <v>1</v>
      </c>
      <c r="C16" t="s">
        <v>99</v>
      </c>
      <c r="D16" s="87">
        <v>43414</v>
      </c>
      <c r="E16" t="s">
        <v>92</v>
      </c>
      <c r="F16" s="86" t="s">
        <v>0</v>
      </c>
      <c r="G16" t="s">
        <v>70</v>
      </c>
      <c r="H16" t="s">
        <v>106</v>
      </c>
      <c r="J16">
        <v>2</v>
      </c>
      <c r="K16">
        <v>1</v>
      </c>
      <c r="L16">
        <v>1</v>
      </c>
      <c r="O16">
        <v>5</v>
      </c>
      <c r="P16" t="s">
        <v>1</v>
      </c>
      <c r="Q16">
        <v>3</v>
      </c>
      <c r="S16">
        <v>16</v>
      </c>
      <c r="T16" t="s">
        <v>1</v>
      </c>
      <c r="U16">
        <v>9</v>
      </c>
      <c r="W16">
        <v>7</v>
      </c>
    </row>
    <row r="17" spans="1:23" ht="12.75">
      <c r="A17" s="363">
        <v>10</v>
      </c>
      <c r="B17" s="121">
        <v>3</v>
      </c>
      <c r="C17" t="s">
        <v>75</v>
      </c>
      <c r="D17" s="87">
        <v>43554</v>
      </c>
      <c r="E17" t="s">
        <v>70</v>
      </c>
      <c r="F17" s="86" t="s">
        <v>0</v>
      </c>
      <c r="G17" t="s">
        <v>92</v>
      </c>
      <c r="H17" t="s">
        <v>106</v>
      </c>
      <c r="J17">
        <v>2</v>
      </c>
      <c r="K17">
        <v>1</v>
      </c>
      <c r="L17">
        <v>1</v>
      </c>
      <c r="O17">
        <v>5</v>
      </c>
      <c r="P17" t="s">
        <v>1</v>
      </c>
      <c r="Q17">
        <v>3</v>
      </c>
      <c r="S17">
        <v>18</v>
      </c>
      <c r="T17" t="s">
        <v>1</v>
      </c>
      <c r="U17">
        <v>13</v>
      </c>
      <c r="W17">
        <v>5</v>
      </c>
    </row>
    <row r="18" spans="1:23" ht="12.75">
      <c r="A18" s="363">
        <v>11</v>
      </c>
      <c r="B18" s="121">
        <v>2</v>
      </c>
      <c r="C18" t="s">
        <v>90</v>
      </c>
      <c r="D18" s="87">
        <v>43554</v>
      </c>
      <c r="E18" t="s">
        <v>82</v>
      </c>
      <c r="F18" s="86" t="s">
        <v>0</v>
      </c>
      <c r="G18" t="s">
        <v>92</v>
      </c>
      <c r="H18" t="s">
        <v>106</v>
      </c>
      <c r="J18">
        <v>2</v>
      </c>
      <c r="K18">
        <v>1</v>
      </c>
      <c r="L18">
        <v>1</v>
      </c>
      <c r="O18">
        <v>5</v>
      </c>
      <c r="P18" t="s">
        <v>1</v>
      </c>
      <c r="Q18">
        <v>3</v>
      </c>
      <c r="S18">
        <v>12</v>
      </c>
      <c r="T18" t="s">
        <v>1</v>
      </c>
      <c r="U18">
        <v>9</v>
      </c>
      <c r="W18">
        <v>3</v>
      </c>
    </row>
    <row r="19" spans="1:23" ht="12.75">
      <c r="A19" s="363">
        <v>12</v>
      </c>
      <c r="B19" s="121">
        <v>1</v>
      </c>
      <c r="C19" t="s">
        <v>75</v>
      </c>
      <c r="D19" s="87">
        <v>43414</v>
      </c>
      <c r="E19" t="s">
        <v>70</v>
      </c>
      <c r="F19" s="86" t="s">
        <v>0</v>
      </c>
      <c r="G19" t="s">
        <v>92</v>
      </c>
      <c r="H19" t="s">
        <v>106</v>
      </c>
      <c r="J19">
        <v>2</v>
      </c>
      <c r="K19">
        <v>1</v>
      </c>
      <c r="L19">
        <v>1</v>
      </c>
      <c r="O19">
        <v>5</v>
      </c>
      <c r="P19" t="s">
        <v>1</v>
      </c>
      <c r="Q19">
        <v>3</v>
      </c>
      <c r="S19">
        <v>12</v>
      </c>
      <c r="T19" t="s">
        <v>1</v>
      </c>
      <c r="U19">
        <v>11</v>
      </c>
      <c r="W19">
        <v>1</v>
      </c>
    </row>
    <row r="20" spans="1:23" ht="12.75">
      <c r="A20" s="363">
        <v>13</v>
      </c>
      <c r="B20" s="121">
        <v>4</v>
      </c>
      <c r="C20" t="s">
        <v>76</v>
      </c>
      <c r="D20" s="87">
        <v>43554</v>
      </c>
      <c r="E20" t="s">
        <v>70</v>
      </c>
      <c r="F20" s="86" t="s">
        <v>0</v>
      </c>
      <c r="G20" t="s">
        <v>82</v>
      </c>
      <c r="H20" t="s">
        <v>106</v>
      </c>
      <c r="J20">
        <v>2</v>
      </c>
      <c r="K20">
        <v>0</v>
      </c>
      <c r="L20">
        <v>1</v>
      </c>
      <c r="O20">
        <v>4</v>
      </c>
      <c r="P20" t="s">
        <v>1</v>
      </c>
      <c r="Q20">
        <v>2</v>
      </c>
      <c r="S20">
        <v>14</v>
      </c>
      <c r="T20" t="s">
        <v>1</v>
      </c>
      <c r="U20">
        <v>10</v>
      </c>
      <c r="W20">
        <v>4</v>
      </c>
    </row>
    <row r="21" spans="1:23" ht="12.75">
      <c r="A21" s="363">
        <v>14</v>
      </c>
      <c r="B21" s="121">
        <v>2</v>
      </c>
      <c r="C21" t="s">
        <v>103</v>
      </c>
      <c r="D21" s="87">
        <v>43554</v>
      </c>
      <c r="E21" t="s">
        <v>92</v>
      </c>
      <c r="F21" s="86" t="s">
        <v>0</v>
      </c>
      <c r="G21" t="s">
        <v>82</v>
      </c>
      <c r="H21" t="s">
        <v>106</v>
      </c>
      <c r="J21">
        <v>1</v>
      </c>
      <c r="K21">
        <v>2</v>
      </c>
      <c r="L21">
        <v>1</v>
      </c>
      <c r="O21">
        <v>4</v>
      </c>
      <c r="P21" t="s">
        <v>1</v>
      </c>
      <c r="Q21">
        <v>4</v>
      </c>
      <c r="S21">
        <v>16</v>
      </c>
      <c r="T21" t="s">
        <v>1</v>
      </c>
      <c r="U21">
        <v>13</v>
      </c>
      <c r="W21">
        <v>3</v>
      </c>
    </row>
    <row r="22" spans="1:23" ht="12.75">
      <c r="A22" s="363">
        <v>15</v>
      </c>
      <c r="B22" s="121">
        <v>4</v>
      </c>
      <c r="C22" t="s">
        <v>90</v>
      </c>
      <c r="D22" s="87">
        <v>43554</v>
      </c>
      <c r="E22" t="s">
        <v>82</v>
      </c>
      <c r="F22" s="86" t="s">
        <v>0</v>
      </c>
      <c r="G22" t="s">
        <v>70</v>
      </c>
      <c r="H22" t="s">
        <v>106</v>
      </c>
      <c r="J22">
        <v>2</v>
      </c>
      <c r="K22">
        <v>0</v>
      </c>
      <c r="L22">
        <v>2</v>
      </c>
      <c r="O22">
        <v>4</v>
      </c>
      <c r="P22" t="s">
        <v>1</v>
      </c>
      <c r="Q22">
        <v>4</v>
      </c>
      <c r="S22">
        <v>14</v>
      </c>
      <c r="T22" t="s">
        <v>1</v>
      </c>
      <c r="U22">
        <v>11</v>
      </c>
      <c r="W22">
        <v>3</v>
      </c>
    </row>
    <row r="23" spans="1:23" ht="12.75">
      <c r="A23" s="363">
        <v>16</v>
      </c>
      <c r="B23" s="121">
        <v>3</v>
      </c>
      <c r="C23" t="s">
        <v>77</v>
      </c>
      <c r="D23" s="87">
        <v>43554</v>
      </c>
      <c r="E23" t="s">
        <v>70</v>
      </c>
      <c r="F23" s="86" t="s">
        <v>0</v>
      </c>
      <c r="G23" t="s">
        <v>92</v>
      </c>
      <c r="H23" t="s">
        <v>106</v>
      </c>
      <c r="J23">
        <v>2</v>
      </c>
      <c r="K23">
        <v>0</v>
      </c>
      <c r="L23">
        <v>2</v>
      </c>
      <c r="O23">
        <v>4</v>
      </c>
      <c r="P23" t="s">
        <v>1</v>
      </c>
      <c r="Q23">
        <v>4</v>
      </c>
      <c r="S23">
        <v>14</v>
      </c>
      <c r="T23" t="s">
        <v>1</v>
      </c>
      <c r="U23">
        <v>12</v>
      </c>
      <c r="W23">
        <v>2</v>
      </c>
    </row>
    <row r="24" spans="1:23" ht="12.75">
      <c r="A24" s="363">
        <v>17</v>
      </c>
      <c r="B24" s="121">
        <v>3</v>
      </c>
      <c r="C24" t="s">
        <v>76</v>
      </c>
      <c r="D24" s="87">
        <v>43554</v>
      </c>
      <c r="E24" t="s">
        <v>70</v>
      </c>
      <c r="F24" s="86" t="s">
        <v>0</v>
      </c>
      <c r="G24" t="s">
        <v>92</v>
      </c>
      <c r="H24" t="s">
        <v>106</v>
      </c>
      <c r="J24">
        <v>2</v>
      </c>
      <c r="K24">
        <v>0</v>
      </c>
      <c r="L24">
        <v>2</v>
      </c>
      <c r="O24">
        <v>4</v>
      </c>
      <c r="P24" t="s">
        <v>1</v>
      </c>
      <c r="Q24">
        <v>4</v>
      </c>
      <c r="S24">
        <v>12</v>
      </c>
      <c r="T24" t="s">
        <v>1</v>
      </c>
      <c r="U24">
        <v>10</v>
      </c>
      <c r="W24">
        <v>2</v>
      </c>
    </row>
    <row r="25" spans="1:23" ht="12.75">
      <c r="A25" s="363">
        <v>18</v>
      </c>
      <c r="B25" s="121">
        <v>4</v>
      </c>
      <c r="C25" t="s">
        <v>75</v>
      </c>
      <c r="D25" s="87">
        <v>43554</v>
      </c>
      <c r="E25" t="s">
        <v>70</v>
      </c>
      <c r="F25" s="86" t="s">
        <v>0</v>
      </c>
      <c r="G25" t="s">
        <v>82</v>
      </c>
      <c r="H25" t="s">
        <v>106</v>
      </c>
      <c r="J25">
        <v>2</v>
      </c>
      <c r="K25">
        <v>0</v>
      </c>
      <c r="L25">
        <v>2</v>
      </c>
      <c r="O25">
        <v>4</v>
      </c>
      <c r="P25" t="s">
        <v>1</v>
      </c>
      <c r="Q25">
        <v>4</v>
      </c>
      <c r="S25">
        <v>15</v>
      </c>
      <c r="T25" t="s">
        <v>1</v>
      </c>
      <c r="U25">
        <v>15</v>
      </c>
      <c r="W25">
        <v>0</v>
      </c>
    </row>
    <row r="26" spans="1:23" ht="12.75">
      <c r="A26" s="363">
        <v>19</v>
      </c>
      <c r="B26" s="121">
        <v>1</v>
      </c>
      <c r="C26" t="s">
        <v>103</v>
      </c>
      <c r="D26" s="87">
        <v>43414</v>
      </c>
      <c r="E26" t="s">
        <v>92</v>
      </c>
      <c r="F26" s="86" t="s">
        <v>0</v>
      </c>
      <c r="G26" t="s">
        <v>70</v>
      </c>
      <c r="H26" t="s">
        <v>106</v>
      </c>
      <c r="J26">
        <v>2</v>
      </c>
      <c r="K26">
        <v>0</v>
      </c>
      <c r="L26">
        <v>2</v>
      </c>
      <c r="O26">
        <v>4</v>
      </c>
      <c r="P26" t="s">
        <v>1</v>
      </c>
      <c r="Q26">
        <v>4</v>
      </c>
      <c r="S26">
        <v>16</v>
      </c>
      <c r="T26" t="s">
        <v>1</v>
      </c>
      <c r="U26">
        <v>17</v>
      </c>
      <c r="W26">
        <v>-1</v>
      </c>
    </row>
    <row r="27" spans="1:23" ht="12.75">
      <c r="A27" s="363">
        <v>20</v>
      </c>
      <c r="B27" s="121">
        <v>4</v>
      </c>
      <c r="C27" t="s">
        <v>88</v>
      </c>
      <c r="D27" s="87">
        <v>43554</v>
      </c>
      <c r="E27" t="s">
        <v>82</v>
      </c>
      <c r="F27" s="86" t="s">
        <v>0</v>
      </c>
      <c r="G27" t="s">
        <v>70</v>
      </c>
      <c r="H27" t="s">
        <v>106</v>
      </c>
      <c r="J27">
        <v>2</v>
      </c>
      <c r="K27">
        <v>0</v>
      </c>
      <c r="L27">
        <v>2</v>
      </c>
      <c r="O27">
        <v>4</v>
      </c>
      <c r="P27" t="s">
        <v>1</v>
      </c>
      <c r="Q27">
        <v>4</v>
      </c>
      <c r="S27">
        <v>11</v>
      </c>
      <c r="T27" t="s">
        <v>1</v>
      </c>
      <c r="U27">
        <v>12</v>
      </c>
      <c r="W27">
        <v>-1</v>
      </c>
    </row>
    <row r="28" spans="1:23" ht="12.75">
      <c r="A28" s="363">
        <v>21</v>
      </c>
      <c r="B28" s="121">
        <v>1</v>
      </c>
      <c r="C28" t="s">
        <v>77</v>
      </c>
      <c r="D28" s="87">
        <v>43414</v>
      </c>
      <c r="E28" t="s">
        <v>70</v>
      </c>
      <c r="F28" s="86" t="s">
        <v>0</v>
      </c>
      <c r="G28" t="s">
        <v>92</v>
      </c>
      <c r="H28" t="s">
        <v>106</v>
      </c>
      <c r="J28">
        <v>2</v>
      </c>
      <c r="K28">
        <v>0</v>
      </c>
      <c r="L28">
        <v>2</v>
      </c>
      <c r="O28">
        <v>4</v>
      </c>
      <c r="P28" t="s">
        <v>1</v>
      </c>
      <c r="Q28">
        <v>4</v>
      </c>
      <c r="S28">
        <v>14</v>
      </c>
      <c r="T28" t="s">
        <v>1</v>
      </c>
      <c r="U28">
        <v>18</v>
      </c>
      <c r="W28">
        <v>-4</v>
      </c>
    </row>
    <row r="29" spans="1:23" ht="12.75">
      <c r="A29" s="363">
        <v>22</v>
      </c>
      <c r="B29" s="121">
        <v>2</v>
      </c>
      <c r="C29" t="s">
        <v>100</v>
      </c>
      <c r="D29" s="87">
        <v>43554</v>
      </c>
      <c r="E29" t="s">
        <v>92</v>
      </c>
      <c r="F29" s="86" t="s">
        <v>0</v>
      </c>
      <c r="G29" t="s">
        <v>82</v>
      </c>
      <c r="H29" t="s">
        <v>106</v>
      </c>
      <c r="J29">
        <v>1</v>
      </c>
      <c r="K29">
        <v>1</v>
      </c>
      <c r="L29">
        <v>2</v>
      </c>
      <c r="O29">
        <v>3</v>
      </c>
      <c r="P29" t="s">
        <v>1</v>
      </c>
      <c r="Q29">
        <v>5</v>
      </c>
      <c r="S29">
        <v>14</v>
      </c>
      <c r="T29" t="s">
        <v>1</v>
      </c>
      <c r="U29">
        <v>12</v>
      </c>
      <c r="W29">
        <v>2</v>
      </c>
    </row>
    <row r="30" spans="1:23" ht="12.75">
      <c r="A30" s="363">
        <v>23</v>
      </c>
      <c r="B30" s="121">
        <v>3</v>
      </c>
      <c r="C30" t="s">
        <v>105</v>
      </c>
      <c r="D30" s="87">
        <v>43554</v>
      </c>
      <c r="E30" t="s">
        <v>92</v>
      </c>
      <c r="F30" s="86" t="s">
        <v>0</v>
      </c>
      <c r="G30" t="s">
        <v>70</v>
      </c>
      <c r="H30" t="s">
        <v>106</v>
      </c>
      <c r="J30">
        <v>1</v>
      </c>
      <c r="K30">
        <v>1</v>
      </c>
      <c r="L30">
        <v>2</v>
      </c>
      <c r="O30">
        <v>3</v>
      </c>
      <c r="P30" t="s">
        <v>1</v>
      </c>
      <c r="Q30">
        <v>5</v>
      </c>
      <c r="S30">
        <v>17</v>
      </c>
      <c r="T30" t="s">
        <v>1</v>
      </c>
      <c r="U30">
        <v>20</v>
      </c>
      <c r="W30">
        <v>-3</v>
      </c>
    </row>
    <row r="31" spans="1:23" ht="12.75">
      <c r="A31" s="363">
        <v>24</v>
      </c>
      <c r="B31" s="121">
        <v>2</v>
      </c>
      <c r="C31" t="s">
        <v>102</v>
      </c>
      <c r="D31" s="87">
        <v>43554</v>
      </c>
      <c r="E31" t="s">
        <v>92</v>
      </c>
      <c r="F31" s="86" t="s">
        <v>0</v>
      </c>
      <c r="G31" t="s">
        <v>82</v>
      </c>
      <c r="H31" t="s">
        <v>106</v>
      </c>
      <c r="J31">
        <v>1</v>
      </c>
      <c r="K31">
        <v>1</v>
      </c>
      <c r="L31">
        <v>2</v>
      </c>
      <c r="O31">
        <v>3</v>
      </c>
      <c r="P31" t="s">
        <v>1</v>
      </c>
      <c r="Q31">
        <v>5</v>
      </c>
      <c r="S31">
        <v>11</v>
      </c>
      <c r="T31" t="s">
        <v>1</v>
      </c>
      <c r="U31">
        <v>17</v>
      </c>
      <c r="W31">
        <v>-6</v>
      </c>
    </row>
    <row r="32" spans="1:23" ht="12.75">
      <c r="A32" s="363">
        <v>25</v>
      </c>
      <c r="B32" s="121">
        <v>2</v>
      </c>
      <c r="C32" t="s">
        <v>104</v>
      </c>
      <c r="D32" s="87">
        <v>43554</v>
      </c>
      <c r="E32" t="s">
        <v>92</v>
      </c>
      <c r="F32" s="86" t="s">
        <v>0</v>
      </c>
      <c r="G32" t="s">
        <v>82</v>
      </c>
      <c r="H32" t="s">
        <v>106</v>
      </c>
      <c r="J32">
        <v>1</v>
      </c>
      <c r="K32">
        <v>1</v>
      </c>
      <c r="L32">
        <v>2</v>
      </c>
      <c r="O32">
        <v>3</v>
      </c>
      <c r="P32" t="s">
        <v>1</v>
      </c>
      <c r="Q32">
        <v>5</v>
      </c>
      <c r="S32">
        <v>8</v>
      </c>
      <c r="T32" t="s">
        <v>1</v>
      </c>
      <c r="U32">
        <v>15</v>
      </c>
      <c r="W32">
        <v>-7</v>
      </c>
    </row>
    <row r="33" spans="1:23" ht="12.75">
      <c r="A33" s="363">
        <v>26</v>
      </c>
      <c r="B33" s="121">
        <v>3</v>
      </c>
      <c r="C33" t="s">
        <v>102</v>
      </c>
      <c r="D33" s="87">
        <v>43554</v>
      </c>
      <c r="E33" t="s">
        <v>92</v>
      </c>
      <c r="F33" s="86" t="s">
        <v>0</v>
      </c>
      <c r="G33" t="s">
        <v>70</v>
      </c>
      <c r="H33" t="s">
        <v>106</v>
      </c>
      <c r="J33">
        <v>1</v>
      </c>
      <c r="K33">
        <v>0</v>
      </c>
      <c r="L33">
        <v>3</v>
      </c>
      <c r="O33">
        <v>2</v>
      </c>
      <c r="P33" t="s">
        <v>1</v>
      </c>
      <c r="Q33">
        <v>6</v>
      </c>
      <c r="S33">
        <v>9</v>
      </c>
      <c r="T33" t="s">
        <v>1</v>
      </c>
      <c r="U33">
        <v>14</v>
      </c>
      <c r="W33">
        <v>-5</v>
      </c>
    </row>
    <row r="34" spans="1:23" ht="12.75">
      <c r="A34" s="363">
        <v>27</v>
      </c>
      <c r="B34" s="121">
        <v>4</v>
      </c>
      <c r="C34" t="s">
        <v>89</v>
      </c>
      <c r="D34" s="87">
        <v>43554</v>
      </c>
      <c r="E34" t="s">
        <v>82</v>
      </c>
      <c r="F34" s="86" t="s">
        <v>0</v>
      </c>
      <c r="G34" t="s">
        <v>70</v>
      </c>
      <c r="H34" t="s">
        <v>106</v>
      </c>
      <c r="J34">
        <v>1</v>
      </c>
      <c r="K34">
        <v>0</v>
      </c>
      <c r="L34">
        <v>3</v>
      </c>
      <c r="O34">
        <v>2</v>
      </c>
      <c r="P34" t="s">
        <v>1</v>
      </c>
      <c r="Q34">
        <v>6</v>
      </c>
      <c r="S34">
        <v>13</v>
      </c>
      <c r="T34" t="s">
        <v>1</v>
      </c>
      <c r="U34">
        <v>20</v>
      </c>
      <c r="W34">
        <v>-7</v>
      </c>
    </row>
    <row r="35" spans="1:23" ht="12.75">
      <c r="A35" s="363">
        <v>28</v>
      </c>
      <c r="B35" s="121">
        <v>3</v>
      </c>
      <c r="C35" t="s">
        <v>103</v>
      </c>
      <c r="D35" s="87">
        <v>43554</v>
      </c>
      <c r="E35" t="s">
        <v>92</v>
      </c>
      <c r="F35" s="86" t="s">
        <v>0</v>
      </c>
      <c r="G35" t="s">
        <v>70</v>
      </c>
      <c r="H35" t="s">
        <v>106</v>
      </c>
      <c r="J35">
        <v>1</v>
      </c>
      <c r="K35">
        <v>0</v>
      </c>
      <c r="L35">
        <v>3</v>
      </c>
      <c r="O35">
        <v>2</v>
      </c>
      <c r="P35" t="s">
        <v>1</v>
      </c>
      <c r="Q35">
        <v>6</v>
      </c>
      <c r="S35">
        <v>10</v>
      </c>
      <c r="T35" t="s">
        <v>1</v>
      </c>
      <c r="U35">
        <v>18</v>
      </c>
      <c r="W35">
        <v>-8</v>
      </c>
    </row>
    <row r="36" spans="1:23" ht="12.75">
      <c r="A36" s="363">
        <v>29</v>
      </c>
      <c r="B36" s="121">
        <v>1</v>
      </c>
      <c r="C36" t="s">
        <v>100</v>
      </c>
      <c r="D36" s="87">
        <v>43414</v>
      </c>
      <c r="E36" t="s">
        <v>92</v>
      </c>
      <c r="F36" s="86" t="s">
        <v>0</v>
      </c>
      <c r="G36" t="s">
        <v>70</v>
      </c>
      <c r="H36" t="s">
        <v>106</v>
      </c>
      <c r="J36">
        <v>0</v>
      </c>
      <c r="K36">
        <v>1</v>
      </c>
      <c r="L36">
        <v>3</v>
      </c>
      <c r="O36">
        <v>1</v>
      </c>
      <c r="P36" t="s">
        <v>1</v>
      </c>
      <c r="Q36">
        <v>7</v>
      </c>
      <c r="S36">
        <v>9</v>
      </c>
      <c r="T36" t="s">
        <v>1</v>
      </c>
      <c r="U36">
        <v>14</v>
      </c>
      <c r="W36">
        <v>-5</v>
      </c>
    </row>
    <row r="37" spans="1:23" ht="12.75">
      <c r="A37" s="363">
        <v>30</v>
      </c>
      <c r="B37" s="121">
        <v>2</v>
      </c>
      <c r="C37" t="s">
        <v>91</v>
      </c>
      <c r="D37" s="87">
        <v>43554</v>
      </c>
      <c r="E37" t="s">
        <v>82</v>
      </c>
      <c r="F37" s="86" t="s">
        <v>0</v>
      </c>
      <c r="G37" t="s">
        <v>92</v>
      </c>
      <c r="H37" t="s">
        <v>106</v>
      </c>
      <c r="J37">
        <v>0</v>
      </c>
      <c r="K37">
        <v>1</v>
      </c>
      <c r="L37">
        <v>3</v>
      </c>
      <c r="O37">
        <v>1</v>
      </c>
      <c r="P37" t="s">
        <v>1</v>
      </c>
      <c r="Q37">
        <v>7</v>
      </c>
      <c r="S37">
        <v>9</v>
      </c>
      <c r="T37" t="s">
        <v>1</v>
      </c>
      <c r="U37">
        <v>17</v>
      </c>
      <c r="W37">
        <v>-8</v>
      </c>
    </row>
    <row r="38" spans="1:23" ht="12.75">
      <c r="A38" s="363">
        <v>31</v>
      </c>
      <c r="B38" s="121">
        <v>1</v>
      </c>
      <c r="C38" t="s">
        <v>102</v>
      </c>
      <c r="D38" s="87">
        <v>43414</v>
      </c>
      <c r="E38" t="s">
        <v>92</v>
      </c>
      <c r="F38" s="86" t="s">
        <v>0</v>
      </c>
      <c r="G38" t="s">
        <v>70</v>
      </c>
      <c r="H38" t="s">
        <v>106</v>
      </c>
      <c r="J38">
        <v>0</v>
      </c>
      <c r="K38">
        <v>1</v>
      </c>
      <c r="L38">
        <v>3</v>
      </c>
      <c r="O38">
        <v>1</v>
      </c>
      <c r="P38" t="s">
        <v>1</v>
      </c>
      <c r="Q38">
        <v>7</v>
      </c>
      <c r="S38">
        <v>6</v>
      </c>
      <c r="T38" t="s">
        <v>1</v>
      </c>
      <c r="U38">
        <v>19</v>
      </c>
      <c r="W38">
        <v>-13</v>
      </c>
    </row>
    <row r="39" spans="1:23" ht="12.75">
      <c r="A39" s="363">
        <v>32</v>
      </c>
      <c r="B39" s="121">
        <v>4</v>
      </c>
      <c r="C39" t="s">
        <v>91</v>
      </c>
      <c r="D39" s="87">
        <v>43554</v>
      </c>
      <c r="E39" t="s">
        <v>82</v>
      </c>
      <c r="F39" s="86" t="s">
        <v>0</v>
      </c>
      <c r="G39" t="s">
        <v>70</v>
      </c>
      <c r="H39" t="s">
        <v>106</v>
      </c>
      <c r="J39">
        <v>0</v>
      </c>
      <c r="K39">
        <v>0</v>
      </c>
      <c r="L39">
        <v>4</v>
      </c>
      <c r="O39">
        <v>0</v>
      </c>
      <c r="P39" t="s">
        <v>1</v>
      </c>
      <c r="Q39">
        <v>8</v>
      </c>
      <c r="S39">
        <v>7</v>
      </c>
      <c r="T39" t="s">
        <v>1</v>
      </c>
      <c r="U39">
        <v>26</v>
      </c>
      <c r="W39">
        <v>-19</v>
      </c>
    </row>
    <row r="40" spans="2:6" ht="12.75">
      <c r="B40" s="121"/>
      <c r="D40" s="87"/>
      <c r="E40"/>
      <c r="F40" s="86"/>
    </row>
    <row r="41" spans="2:6" ht="12.75">
      <c r="B41" s="121"/>
      <c r="D41" s="87"/>
      <c r="E41"/>
      <c r="F41" s="86"/>
    </row>
  </sheetData>
  <sheetProtection/>
  <autoFilter ref="B7:W41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2019-04-02T20:22:23Z</cp:lastPrinted>
  <dcterms:created xsi:type="dcterms:W3CDTF">2000-11-14T09:05:19Z</dcterms:created>
  <dcterms:modified xsi:type="dcterms:W3CDTF">2019-04-02T20:22:26Z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