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<sst xmlns="http://schemas.openxmlformats.org/spreadsheetml/2006/main" count="411" uniqueCount="65">
  <si>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</si>
  <si>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</si>
  <si>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</si>
  <si>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</si>
  <si>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</si>
  <si>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</si>
  <si>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</si>
  <si>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</si>
  <si>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</si>
  <si>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</si>
  <si>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</si>
  <si>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</si>
  <si>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</si>
  <si>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</si>
  <si>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</si>
  <si>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</si>
  <si>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</si>
  <si>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</si>
  <si>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</si>
  <si>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</si>
  <si>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</si>
  <si>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</si>
  <si>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</si>
  <si>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</si>
  <si>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</si>
  <si>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</si>
  <si>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</si>
  <si>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</si>
  <si>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</si>
  <si>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Michael</t>
  </si>
  <si>
    <t>Christian</t>
  </si>
  <si>
    <t>Kuch</t>
  </si>
  <si>
    <t>Malessa</t>
  </si>
  <si>
    <t>Marcel</t>
  </si>
  <si>
    <t>Horchert</t>
  </si>
  <si>
    <t>Benjamin</t>
  </si>
  <si>
    <t>Buza</t>
  </si>
  <si>
    <t>Max</t>
  </si>
  <si>
    <t>Frank</t>
  </si>
  <si>
    <t>Hampel</t>
  </si>
  <si>
    <t>Alexander</t>
  </si>
  <si>
    <t>Beck</t>
  </si>
  <si>
    <t>Kaus</t>
  </si>
  <si>
    <t>DMM Play - Off Endspiel   2016 / 2017</t>
  </si>
  <si>
    <t>DMM Play - Off Halbfinale   2016 / 2017</t>
  </si>
  <si>
    <t xml:space="preserve">TKC Gallus Frankfurt I  -  Celtic Berlin I </t>
  </si>
  <si>
    <t xml:space="preserve">Alexander </t>
  </si>
  <si>
    <t>Gottschalk</t>
  </si>
  <si>
    <t>Patrik</t>
  </si>
  <si>
    <t>1.TKC Kaiserslautern'86 I  - TKV Grönwohld I</t>
  </si>
  <si>
    <t>Jens</t>
  </si>
  <si>
    <t>König</t>
  </si>
  <si>
    <t>Mathias</t>
  </si>
  <si>
    <t>Hahnel</t>
  </si>
  <si>
    <t>Philipp</t>
  </si>
  <si>
    <t>Baadte</t>
  </si>
  <si>
    <t>Florian</t>
  </si>
  <si>
    <t>F.Wagner</t>
  </si>
  <si>
    <t>Fabio</t>
  </si>
  <si>
    <t>De Nicolo</t>
  </si>
  <si>
    <t>Zazcek</t>
  </si>
  <si>
    <t>Hümpel</t>
  </si>
  <si>
    <t>Marc</t>
  </si>
  <si>
    <t>Koschenz</t>
  </si>
  <si>
    <t xml:space="preserve">1.TKC Kaiserslautern'86 I  -  TKC Gallus Frankfurt I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</si>
</sst>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25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0" fillId="0" borderId="25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0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34" xfId="54" applyFont="1" applyBorder="1" applyAlignment="1">
      <alignment horizontal="left"/>
      <protection/>
    </xf>
    <xf numFmtId="0" fontId="6" fillId="0" borderId="11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176" fontId="0" fillId="0" borderId="0" xfId="46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2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33" borderId="4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46" xfId="0" applyFont="1" applyFill="1" applyBorder="1" applyAlignment="1">
      <alignment horizontal="center" shrinkToFit="1"/>
    </xf>
    <xf numFmtId="0" fontId="0" fillId="33" borderId="47" xfId="0" applyFill="1" applyBorder="1" applyAlignment="1">
      <alignment/>
    </xf>
    <xf numFmtId="0" fontId="11" fillId="33" borderId="46" xfId="0" applyFont="1" applyFill="1" applyBorder="1" applyAlignment="1">
      <alignment horizontal="center" shrinkToFit="1"/>
    </xf>
    <xf numFmtId="0" fontId="0" fillId="33" borderId="46" xfId="0" applyFill="1" applyBorder="1" applyAlignment="1">
      <alignment/>
    </xf>
    <xf numFmtId="0" fontId="0" fillId="33" borderId="48" xfId="0" applyFill="1" applyBorder="1" applyAlignment="1">
      <alignment/>
    </xf>
    <xf numFmtId="176" fontId="0" fillId="0" borderId="0" xfId="46" applyAlignment="1">
      <alignment/>
    </xf>
    <xf numFmtId="0" fontId="6" fillId="0" borderId="12" xfId="54" applyFont="1" applyBorder="1" applyAlignment="1">
      <alignment horizontal="left"/>
      <protection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54" applyFont="1" applyBorder="1" applyAlignment="1">
      <alignment horizontal="left"/>
      <protection/>
    </xf>
    <xf numFmtId="0" fontId="6" fillId="0" borderId="19" xfId="54" applyFont="1" applyBorder="1" applyAlignment="1">
      <alignment horizontal="left"/>
      <protection/>
    </xf>
    <xf numFmtId="0" fontId="6" fillId="0" borderId="2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11" xfId="54" applyFont="1" applyBorder="1" applyAlignment="1">
      <alignment horizontal="left"/>
      <protection/>
    </xf>
    <xf numFmtId="0" fontId="6" fillId="0" borderId="53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0" fontId="6" fillId="0" borderId="54" xfId="54" applyFont="1" applyBorder="1" applyAlignment="1">
      <alignment horizontal="left"/>
      <protection/>
    </xf>
    <xf numFmtId="0" fontId="10" fillId="0" borderId="5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3" borderId="46" xfId="0" applyFill="1" applyBorder="1" applyAlignment="1">
      <alignment horizontal="center"/>
    </xf>
    <xf numFmtId="0" fontId="20" fillId="33" borderId="47" xfId="0" applyFont="1" applyFill="1" applyBorder="1" applyAlignment="1">
      <alignment horizontal="center" vertical="center" shrinkToFit="1"/>
    </xf>
    <xf numFmtId="0" fontId="20" fillId="33" borderId="46" xfId="0" applyFont="1" applyFill="1" applyBorder="1" applyAlignment="1">
      <alignment horizontal="center" vertical="center" shrinkToFit="1"/>
    </xf>
    <xf numFmtId="0" fontId="20" fillId="33" borderId="48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right" vertical="center" shrinkToFit="1"/>
    </xf>
    <xf numFmtId="0" fontId="0" fillId="33" borderId="46" xfId="0" applyFill="1" applyBorder="1" applyAlignment="1">
      <alignment horizontal="right" vertical="center"/>
    </xf>
    <xf numFmtId="0" fontId="8" fillId="33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6" fillId="0" borderId="46" xfId="0" applyFont="1" applyBorder="1" applyAlignment="1">
      <alignment horizontal="center" vertical="center" shrinkToFit="1"/>
    </xf>
    <xf numFmtId="0" fontId="6" fillId="0" borderId="12" xfId="54" applyFont="1" applyBorder="1" applyAlignment="1">
      <alignment horizontal="left"/>
      <protection/>
    </xf>
    <xf numFmtId="0" fontId="6" fillId="0" borderId="18" xfId="54" applyFont="1" applyBorder="1" applyAlignment="1">
      <alignment horizontal="left"/>
      <protection/>
    </xf>
    <xf numFmtId="0" fontId="39" fillId="0" borderId="2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Celtic  Clubkämpfe 2000 2001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50"/>
      <c r="C1" s="150"/>
      <c r="D1" s="154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1" t="s">
        <v>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28"/>
    </row>
    <row r="4" spans="1:22" ht="27.75" customHeight="1" thickBot="1" thickTop="1">
      <c r="A4" s="161" t="s">
        <v>49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51">
        <f>Q36</f>
        <v>24</v>
      </c>
      <c r="R4" s="26" t="s">
        <v>10</v>
      </c>
      <c r="S4" s="52">
        <f>S36</f>
        <v>8</v>
      </c>
      <c r="T4" s="54">
        <f>T37</f>
        <v>62</v>
      </c>
      <c r="U4" s="26" t="s">
        <v>11</v>
      </c>
      <c r="V4" s="53">
        <f>V37</f>
        <v>31</v>
      </c>
    </row>
    <row r="5" spans="1:23" ht="18" customHeight="1" thickBot="1" thickTop="1">
      <c r="A5" s="156" t="s">
        <v>20</v>
      </c>
      <c r="B5" s="157"/>
      <c r="C5" s="157"/>
      <c r="D5" s="157"/>
      <c r="E5" s="157"/>
      <c r="F5" s="157"/>
      <c r="G5" s="155" t="s">
        <v>19</v>
      </c>
      <c r="H5" s="155"/>
      <c r="I5" s="155"/>
      <c r="J5" s="155"/>
      <c r="K5" s="155"/>
      <c r="L5" s="155"/>
      <c r="M5" s="155"/>
      <c r="N5" s="155"/>
      <c r="O5" s="155"/>
      <c r="P5" s="86"/>
      <c r="Q5" s="158" t="s">
        <v>15</v>
      </c>
      <c r="R5" s="159"/>
      <c r="S5" s="159"/>
      <c r="T5" s="159"/>
      <c r="U5" s="159"/>
      <c r="V5" s="160"/>
      <c r="W5" s="27"/>
    </row>
    <row r="6" spans="1:23" ht="19.5" customHeight="1" thickBot="1" thickTop="1">
      <c r="A6" s="31" t="s">
        <v>1</v>
      </c>
      <c r="B6" s="32"/>
      <c r="C6" s="55" t="s">
        <v>50</v>
      </c>
      <c r="D6" s="133" t="s">
        <v>51</v>
      </c>
      <c r="E6" s="133"/>
      <c r="F6" s="133"/>
      <c r="G6" s="133"/>
      <c r="H6" s="133"/>
      <c r="I6" s="134"/>
      <c r="J6" s="1"/>
      <c r="K6" s="1"/>
      <c r="L6" s="1"/>
      <c r="M6" s="31" t="s">
        <v>2</v>
      </c>
      <c r="N6" s="132" t="s">
        <v>58</v>
      </c>
      <c r="O6" s="132"/>
      <c r="P6" s="132"/>
      <c r="Q6" s="132"/>
      <c r="R6" s="132" t="s">
        <v>59</v>
      </c>
      <c r="S6" s="132"/>
      <c r="T6" s="132"/>
      <c r="U6" s="132"/>
      <c r="V6" s="136"/>
      <c r="W6" s="1"/>
    </row>
    <row r="7" spans="1:23" ht="19.5" customHeight="1" thickBot="1">
      <c r="A7" s="33" t="s">
        <v>3</v>
      </c>
      <c r="B7" s="34"/>
      <c r="C7" s="56" t="s">
        <v>52</v>
      </c>
      <c r="D7" s="144" t="s">
        <v>53</v>
      </c>
      <c r="E7" s="144"/>
      <c r="F7" s="144"/>
      <c r="G7" s="144"/>
      <c r="H7" s="144"/>
      <c r="I7" s="145"/>
      <c r="J7" s="1"/>
      <c r="K7" s="1"/>
      <c r="L7" s="1"/>
      <c r="M7" s="33" t="s">
        <v>4</v>
      </c>
      <c r="N7" s="141" t="s">
        <v>29</v>
      </c>
      <c r="O7" s="141"/>
      <c r="P7" s="141"/>
      <c r="Q7" s="141"/>
      <c r="R7" s="141" t="s">
        <v>60</v>
      </c>
      <c r="S7" s="141"/>
      <c r="T7" s="141"/>
      <c r="U7" s="141"/>
      <c r="V7" s="142"/>
      <c r="W7" s="1"/>
    </row>
    <row r="8" spans="1:23" ht="19.5" customHeight="1" thickBot="1">
      <c r="A8" s="33" t="s">
        <v>5</v>
      </c>
      <c r="B8" s="34"/>
      <c r="C8" s="56" t="s">
        <v>54</v>
      </c>
      <c r="D8" s="144" t="s">
        <v>55</v>
      </c>
      <c r="E8" s="144"/>
      <c r="F8" s="144"/>
      <c r="G8" s="144"/>
      <c r="H8" s="144"/>
      <c r="I8" s="145"/>
      <c r="J8" s="1"/>
      <c r="K8" s="1"/>
      <c r="L8" s="1"/>
      <c r="M8" s="33" t="s">
        <v>6</v>
      </c>
      <c r="N8" s="141" t="s">
        <v>29</v>
      </c>
      <c r="O8" s="141"/>
      <c r="P8" s="141"/>
      <c r="Q8" s="141"/>
      <c r="R8" s="141" t="s">
        <v>61</v>
      </c>
      <c r="S8" s="141"/>
      <c r="T8" s="141"/>
      <c r="U8" s="141"/>
      <c r="V8" s="142"/>
      <c r="W8" s="1"/>
    </row>
    <row r="9" spans="1:23" ht="19.5" customHeight="1" thickBot="1">
      <c r="A9" s="30" t="s">
        <v>7</v>
      </c>
      <c r="B9" s="35"/>
      <c r="C9" s="57" t="s">
        <v>56</v>
      </c>
      <c r="D9" s="146" t="s">
        <v>57</v>
      </c>
      <c r="E9" s="146"/>
      <c r="F9" s="146"/>
      <c r="G9" s="146"/>
      <c r="H9" s="146"/>
      <c r="I9" s="147"/>
      <c r="J9" s="1"/>
      <c r="K9" s="1"/>
      <c r="L9" s="1"/>
      <c r="M9" s="36" t="s">
        <v>8</v>
      </c>
      <c r="N9" s="135" t="s">
        <v>62</v>
      </c>
      <c r="O9" s="135"/>
      <c r="P9" s="135"/>
      <c r="Q9" s="135"/>
      <c r="R9" s="135" t="s">
        <v>63</v>
      </c>
      <c r="S9" s="135"/>
      <c r="T9" s="135"/>
      <c r="U9" s="135"/>
      <c r="V9" s="143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8" t="s">
        <v>18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8" t="s">
        <v>24</v>
      </c>
      <c r="N11" s="139"/>
      <c r="O11" s="139"/>
      <c r="P11" s="140"/>
      <c r="Q11" s="139" t="s">
        <v>27</v>
      </c>
      <c r="R11" s="139"/>
      <c r="S11" s="139"/>
      <c r="T11" s="139"/>
      <c r="U11" s="139"/>
      <c r="V11" s="140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7" t="s">
        <v>21</v>
      </c>
      <c r="I12" s="137"/>
      <c r="J12" s="137"/>
      <c r="K12" s="42"/>
      <c r="L12" s="42"/>
      <c r="M12" s="148"/>
      <c r="N12" s="149"/>
      <c r="O12" s="149"/>
      <c r="P12" s="64" t="s">
        <v>9</v>
      </c>
      <c r="Q12" s="129" t="s">
        <v>25</v>
      </c>
      <c r="R12" s="130"/>
      <c r="S12" s="131"/>
      <c r="T12" s="129" t="s">
        <v>26</v>
      </c>
      <c r="U12" s="130"/>
      <c r="V12" s="130"/>
      <c r="W12" s="1"/>
    </row>
    <row r="13" spans="1:23" ht="18.75" customHeight="1">
      <c r="A13" s="121" t="str">
        <f>$A$6&amp;"   "&amp;$D$6</f>
        <v>1.   König</v>
      </c>
      <c r="B13" s="122"/>
      <c r="C13" s="122"/>
      <c r="D13" s="122"/>
      <c r="E13" s="122"/>
      <c r="F13" s="38" t="s">
        <v>10</v>
      </c>
      <c r="G13" s="127" t="str">
        <f>$M$6&amp;"   "&amp;$R$6</f>
        <v>5.   De Nicolo</v>
      </c>
      <c r="H13" s="127"/>
      <c r="I13" s="127"/>
      <c r="J13" s="127"/>
      <c r="K13" s="127"/>
      <c r="L13" s="128"/>
      <c r="M13" s="59">
        <v>3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7" t="str">
        <f>$A$7&amp;"   "&amp;$D$7</f>
        <v>2.   Hahnel</v>
      </c>
      <c r="B14" s="118"/>
      <c r="C14" s="118"/>
      <c r="D14" s="118"/>
      <c r="E14" s="118"/>
      <c r="F14" s="37" t="s">
        <v>10</v>
      </c>
      <c r="G14" s="119" t="str">
        <f>$M$7&amp;"   "&amp;$R$7</f>
        <v>6.   Zazcek</v>
      </c>
      <c r="H14" s="119"/>
      <c r="I14" s="119"/>
      <c r="J14" s="119"/>
      <c r="K14" s="119"/>
      <c r="L14" s="120"/>
      <c r="M14" s="47">
        <v>5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8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21" t="str">
        <f>$A$8&amp;"   "&amp;$D$8</f>
        <v>3.   Baadte</v>
      </c>
      <c r="B15" s="122"/>
      <c r="C15" s="122"/>
      <c r="D15" s="122"/>
      <c r="E15" s="122"/>
      <c r="F15" s="38" t="s">
        <v>10</v>
      </c>
      <c r="G15" s="122" t="str">
        <f>$M$8&amp;"   "&amp;$R$8</f>
        <v>7.   Hümpel</v>
      </c>
      <c r="H15" s="122"/>
      <c r="I15" s="122"/>
      <c r="J15" s="122"/>
      <c r="K15" s="122"/>
      <c r="L15" s="123"/>
      <c r="M15" s="59">
        <v>4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7" t="str">
        <f>$A$9&amp;"   "&amp;$D$9</f>
        <v>4.   F.Wagner</v>
      </c>
      <c r="B16" s="118"/>
      <c r="C16" s="118"/>
      <c r="D16" s="118"/>
      <c r="E16" s="118"/>
      <c r="F16" s="37" t="s">
        <v>10</v>
      </c>
      <c r="G16" s="118" t="str">
        <f>$M$9&amp;"   "&amp;$R$9</f>
        <v>8.   Koschenz</v>
      </c>
      <c r="H16" s="118"/>
      <c r="I16" s="118"/>
      <c r="J16" s="118"/>
      <c r="K16" s="118"/>
      <c r="L16" s="126"/>
      <c r="M16" s="47">
        <v>7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19</v>
      </c>
      <c r="U16" s="8" t="s">
        <v>11</v>
      </c>
      <c r="V16" s="66">
        <f>IF(ISNUMBER(O16),V14+SUM(O15:O16),"")</f>
        <v>13</v>
      </c>
      <c r="W16" s="1"/>
    </row>
    <row r="17" spans="1:23" ht="18.75" customHeight="1">
      <c r="A17" s="121" t="str">
        <f>$A$7&amp;"   "&amp;$D$7</f>
        <v>2.   Hahnel</v>
      </c>
      <c r="B17" s="122"/>
      <c r="C17" s="122"/>
      <c r="D17" s="122"/>
      <c r="E17" s="122"/>
      <c r="F17" s="38" t="s">
        <v>10</v>
      </c>
      <c r="G17" s="127" t="str">
        <f>$M$6&amp;"   "&amp;$R$6</f>
        <v>5.   De Nicolo</v>
      </c>
      <c r="H17" s="127"/>
      <c r="I17" s="127"/>
      <c r="J17" s="127"/>
      <c r="K17" s="127"/>
      <c r="L17" s="128"/>
      <c r="M17" s="59">
        <v>7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7" t="str">
        <f>$A$8&amp;"   "&amp;$D$8</f>
        <v>3.   Baadte</v>
      </c>
      <c r="B18" s="118"/>
      <c r="C18" s="118"/>
      <c r="D18" s="118"/>
      <c r="E18" s="118"/>
      <c r="F18" s="37" t="s">
        <v>10</v>
      </c>
      <c r="G18" s="119" t="str">
        <f>$M$7&amp;"   "&amp;$R$7</f>
        <v>6.   Zazcek</v>
      </c>
      <c r="H18" s="119"/>
      <c r="I18" s="119"/>
      <c r="J18" s="119"/>
      <c r="K18" s="119"/>
      <c r="L18" s="120"/>
      <c r="M18" s="47">
        <v>0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26</v>
      </c>
      <c r="U18" s="8" t="s">
        <v>11</v>
      </c>
      <c r="V18" s="66">
        <f>IF(ISNUMBER(O18),V16+SUM(O17:O18),"")</f>
        <v>15</v>
      </c>
      <c r="W18" s="1"/>
    </row>
    <row r="19" spans="1:23" ht="18.75" customHeight="1">
      <c r="A19" s="121" t="str">
        <f>$A$9&amp;"   "&amp;$D$9</f>
        <v>4.   F.Wagner</v>
      </c>
      <c r="B19" s="122"/>
      <c r="C19" s="122"/>
      <c r="D19" s="122"/>
      <c r="E19" s="122"/>
      <c r="F19" s="38" t="s">
        <v>10</v>
      </c>
      <c r="G19" s="122" t="str">
        <f>$M$8&amp;"   "&amp;$R$8</f>
        <v>7.   Hümpel</v>
      </c>
      <c r="H19" s="122"/>
      <c r="I19" s="122"/>
      <c r="J19" s="122"/>
      <c r="K19" s="122"/>
      <c r="L19" s="123"/>
      <c r="M19" s="59">
        <v>6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7" t="str">
        <f>$A$6&amp;"   "&amp;$D$6</f>
        <v>1.   König</v>
      </c>
      <c r="B20" s="118"/>
      <c r="C20" s="118"/>
      <c r="D20" s="118"/>
      <c r="E20" s="118"/>
      <c r="F20" s="37" t="s">
        <v>10</v>
      </c>
      <c r="G20" s="118" t="str">
        <f>$M$9&amp;"   "&amp;$R$9</f>
        <v>8.   Koschenz</v>
      </c>
      <c r="H20" s="118"/>
      <c r="I20" s="118"/>
      <c r="J20" s="118"/>
      <c r="K20" s="118"/>
      <c r="L20" s="126"/>
      <c r="M20" s="47">
        <v>6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11</v>
      </c>
      <c r="R20" s="8" t="s">
        <v>10</v>
      </c>
      <c r="S20" s="24">
        <f>IF(ISNUMBER(O20),S18+IF(M19&gt;O19,0,IF(M19=O19,1,2))+IF(M20&gt;O20,0,IF(M20=O20,1,2)),"")</f>
        <v>5</v>
      </c>
      <c r="T20" s="18">
        <f>IF(ISNUMBER(O20),T18+SUM(M19:M20),"")</f>
        <v>38</v>
      </c>
      <c r="U20" s="8" t="s">
        <v>11</v>
      </c>
      <c r="V20" s="66">
        <f>IF(ISNUMBER(O20),V18+SUM(O19:O20),"")</f>
        <v>17</v>
      </c>
      <c r="W20" s="1"/>
    </row>
    <row r="21" spans="1:25" ht="18.75" customHeight="1">
      <c r="A21" s="121" t="str">
        <f>$A$9&amp;"   "&amp;$D$9</f>
        <v>4.   F.Wagner</v>
      </c>
      <c r="B21" s="122"/>
      <c r="C21" s="122"/>
      <c r="D21" s="122"/>
      <c r="E21" s="122"/>
      <c r="F21" s="38" t="s">
        <v>10</v>
      </c>
      <c r="G21" s="127" t="str">
        <f>$M$7&amp;"   "&amp;$R$7</f>
        <v>6.   Zazcek</v>
      </c>
      <c r="H21" s="127"/>
      <c r="I21" s="127"/>
      <c r="J21" s="127"/>
      <c r="K21" s="127"/>
      <c r="L21" s="128"/>
      <c r="M21" s="59">
        <v>4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17" t="str">
        <f>$A$8&amp;"   "&amp;$D$8</f>
        <v>3.   Baadte</v>
      </c>
      <c r="B22" s="118"/>
      <c r="C22" s="118"/>
      <c r="D22" s="118"/>
      <c r="E22" s="118"/>
      <c r="F22" s="37" t="s">
        <v>10</v>
      </c>
      <c r="G22" s="119" t="str">
        <f>$M$6&amp;"   "&amp;$R$6</f>
        <v>5.   De Nicolo</v>
      </c>
      <c r="H22" s="119"/>
      <c r="I22" s="119"/>
      <c r="J22" s="119"/>
      <c r="K22" s="119"/>
      <c r="L22" s="120"/>
      <c r="M22" s="47">
        <v>4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15</v>
      </c>
      <c r="R22" s="8" t="s">
        <v>10</v>
      </c>
      <c r="S22" s="24">
        <f>IF(ISNUMBER(O22),S20+IF(M21&gt;O21,0,IF(M21=O21,1,2))+IF(M22&gt;O22,0,IF(M22=O22,1,2)),"")</f>
        <v>5</v>
      </c>
      <c r="T22" s="18">
        <f>IF(ISNUMBER(O22),T20+SUM(M21:M22),"")</f>
        <v>46</v>
      </c>
      <c r="U22" s="8" t="s">
        <v>11</v>
      </c>
      <c r="V22" s="66">
        <f>IF(ISNUMBER(O22),V20+SUM(O21:O22),"")</f>
        <v>20</v>
      </c>
      <c r="W22" s="1"/>
    </row>
    <row r="23" spans="1:23" ht="18.75" customHeight="1">
      <c r="A23" s="121" t="str">
        <f>$A$7&amp;"   "&amp;$D$7</f>
        <v>2.   Hahnel</v>
      </c>
      <c r="B23" s="122"/>
      <c r="C23" s="122"/>
      <c r="D23" s="122"/>
      <c r="E23" s="122"/>
      <c r="F23" s="38" t="s">
        <v>10</v>
      </c>
      <c r="G23" s="122" t="str">
        <f>$M$9&amp;"   "&amp;$R$9</f>
        <v>8.   Koschenz</v>
      </c>
      <c r="H23" s="122"/>
      <c r="I23" s="122"/>
      <c r="J23" s="122"/>
      <c r="K23" s="122"/>
      <c r="L23" s="123"/>
      <c r="M23" s="59">
        <v>5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7" t="str">
        <f>$A$6&amp;"   "&amp;$D$6</f>
        <v>1.   König</v>
      </c>
      <c r="B24" s="118"/>
      <c r="C24" s="118"/>
      <c r="D24" s="118"/>
      <c r="E24" s="118"/>
      <c r="F24" s="37" t="s">
        <v>10</v>
      </c>
      <c r="G24" s="118" t="str">
        <f>$M$8&amp;"   "&amp;$R$8</f>
        <v>7.   Hümpel</v>
      </c>
      <c r="H24" s="118"/>
      <c r="I24" s="118"/>
      <c r="J24" s="118"/>
      <c r="K24" s="118"/>
      <c r="L24" s="126"/>
      <c r="M24" s="47">
        <v>3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19</v>
      </c>
      <c r="R24" s="8" t="s">
        <v>10</v>
      </c>
      <c r="S24" s="24">
        <f>IF(ISNUMBER(O24),S22+IF(M23&gt;O23,0,IF(M23=O23,1,2))+IF(M24&gt;O24,0,IF(M24=O24,1,2)),"")</f>
        <v>5</v>
      </c>
      <c r="T24" s="18">
        <f>IF(ISNUMBER(O24),T22+SUM(M23:M24),"")</f>
        <v>54</v>
      </c>
      <c r="U24" s="8" t="s">
        <v>11</v>
      </c>
      <c r="V24" s="66">
        <f>IF(ISNUMBER(O24),V22+SUM(O23:O24),"")</f>
        <v>26</v>
      </c>
      <c r="W24" s="1"/>
    </row>
    <row r="25" spans="1:23" ht="18.75" customHeight="1">
      <c r="A25" s="121" t="str">
        <f>$A$6&amp;"   "&amp;$D$6</f>
        <v>1.   König</v>
      </c>
      <c r="B25" s="122"/>
      <c r="C25" s="122"/>
      <c r="D25" s="122"/>
      <c r="E25" s="122"/>
      <c r="F25" s="38" t="s">
        <v>10</v>
      </c>
      <c r="G25" s="127" t="str">
        <f>$M$7&amp;"   "&amp;$R$7</f>
        <v>6.   Zazcek</v>
      </c>
      <c r="H25" s="127"/>
      <c r="I25" s="127"/>
      <c r="J25" s="127"/>
      <c r="K25" s="127"/>
      <c r="L25" s="128"/>
      <c r="M25" s="59">
        <v>0</v>
      </c>
      <c r="N25" s="9" t="s">
        <v>11</v>
      </c>
      <c r="O25" s="60">
        <v>0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7" t="str">
        <f>$A$9&amp;"   "&amp;$D$9</f>
        <v>4.   F.Wagner</v>
      </c>
      <c r="B26" s="118"/>
      <c r="C26" s="118"/>
      <c r="D26" s="118"/>
      <c r="E26" s="118"/>
      <c r="F26" s="37" t="s">
        <v>10</v>
      </c>
      <c r="G26" s="119" t="str">
        <f>$M$6&amp;"   "&amp;$R$6</f>
        <v>5.   De Nicolo</v>
      </c>
      <c r="H26" s="119"/>
      <c r="I26" s="119"/>
      <c r="J26" s="119"/>
      <c r="K26" s="119"/>
      <c r="L26" s="120"/>
      <c r="M26" s="47">
        <v>6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22</v>
      </c>
      <c r="R26" s="8" t="s">
        <v>10</v>
      </c>
      <c r="S26" s="24">
        <f>IF(ISNUMBER(O26),S24+IF(M25&gt;O25,0,IF(M25=O25,1,2))+IF(M26&gt;O26,0,IF(M26=O26,1,2)),"")</f>
        <v>6</v>
      </c>
      <c r="T26" s="18">
        <f>IF(ISNUMBER(O26),T24+SUM(M25:M26),"")</f>
        <v>60</v>
      </c>
      <c r="U26" s="8" t="s">
        <v>11</v>
      </c>
      <c r="V26" s="66">
        <f>IF(ISNUMBER(O26),V24+SUM(O25:O26),"")</f>
        <v>29</v>
      </c>
      <c r="W26" s="1"/>
    </row>
    <row r="27" spans="1:23" ht="18.75" customHeight="1">
      <c r="A27" s="121" t="str">
        <f>$A$8&amp;"   "&amp;$D$8</f>
        <v>3.   Baadte</v>
      </c>
      <c r="B27" s="122"/>
      <c r="C27" s="122"/>
      <c r="D27" s="122"/>
      <c r="E27" s="122"/>
      <c r="F27" s="38" t="s">
        <v>10</v>
      </c>
      <c r="G27" s="122" t="str">
        <f>$M$9&amp;"   "&amp;$R$9</f>
        <v>8.   Koschenz</v>
      </c>
      <c r="H27" s="122"/>
      <c r="I27" s="122"/>
      <c r="J27" s="122"/>
      <c r="K27" s="122"/>
      <c r="L27" s="123"/>
      <c r="M27" s="59">
        <v>1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7" t="str">
        <f>$A$7&amp;"   "&amp;$D$7</f>
        <v>2.   Hahnel</v>
      </c>
      <c r="B28" s="118"/>
      <c r="C28" s="118"/>
      <c r="D28" s="118"/>
      <c r="E28" s="118"/>
      <c r="F28" s="37" t="s">
        <v>10</v>
      </c>
      <c r="G28" s="118" t="str">
        <f>$M$8&amp;"   "&amp;$R$8</f>
        <v>7.   Hümpel</v>
      </c>
      <c r="H28" s="118"/>
      <c r="I28" s="118"/>
      <c r="J28" s="118"/>
      <c r="K28" s="118"/>
      <c r="L28" s="126"/>
      <c r="M28" s="47">
        <v>1</v>
      </c>
      <c r="N28" s="8" t="s">
        <v>11</v>
      </c>
      <c r="O28" s="46">
        <v>1</v>
      </c>
      <c r="P28" s="85">
        <v>5</v>
      </c>
      <c r="Q28" s="23">
        <f>IF(ISNUMBER(O28),Q26+IF(M27&gt;O27,2,IF(M27=O27,1,0))+IF(M28&gt;O28,2,IF(M28=O28,1,0)),"")</f>
        <v>24</v>
      </c>
      <c r="R28" s="8" t="s">
        <v>10</v>
      </c>
      <c r="S28" s="24">
        <f>IF(ISNUMBER(O28),S26+IF(M27&gt;O27,0,IF(M27=O27,1,2))+IF(M28&gt;O28,0,IF(M28=O28,1,2)),"")</f>
        <v>8</v>
      </c>
      <c r="T28" s="18">
        <f>IF(ISNUMBER(O28),T26+SUM(M27:M28),"")</f>
        <v>62</v>
      </c>
      <c r="U28" s="8" t="s">
        <v>11</v>
      </c>
      <c r="V28" s="66">
        <f>IF(ISNUMBER(O28),V26+SUM(O27:O28),"")</f>
        <v>31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0"/>
      <c r="B30" s="111"/>
      <c r="C30" s="112"/>
      <c r="D30" s="106" t="str">
        <f>IF(R6="","",R6)</f>
        <v>De Nicolo</v>
      </c>
      <c r="E30" s="107"/>
      <c r="F30" s="107"/>
      <c r="G30" s="108" t="str">
        <f>IF(R7="","",R7)</f>
        <v>Zazcek</v>
      </c>
      <c r="H30" s="107"/>
      <c r="I30" s="109"/>
      <c r="J30" s="107" t="str">
        <f>IF(R8="","",R8)</f>
        <v>Hümpel</v>
      </c>
      <c r="K30" s="107"/>
      <c r="L30" s="109"/>
      <c r="M30" s="107" t="str">
        <f>IF(R9="","",R9)</f>
        <v>Koschenz</v>
      </c>
      <c r="N30" s="107"/>
      <c r="O30" s="124"/>
      <c r="P30" s="1"/>
      <c r="Q30" s="125" t="s">
        <v>12</v>
      </c>
      <c r="R30" s="115"/>
      <c r="S30" s="116"/>
      <c r="T30" s="115" t="s">
        <v>13</v>
      </c>
      <c r="U30" s="115"/>
      <c r="V30" s="116"/>
      <c r="W30" s="1"/>
    </row>
    <row r="31" spans="1:23" ht="18.75" customHeight="1" thickBot="1">
      <c r="A31" s="69" t="s">
        <v>1</v>
      </c>
      <c r="B31" s="113" t="str">
        <f>IF(D6="","",D6)</f>
        <v>König</v>
      </c>
      <c r="C31" s="113"/>
      <c r="D31" s="70">
        <f>IF(ISNUMBER(M13),M13,"")</f>
        <v>3</v>
      </c>
      <c r="E31" s="71" t="s">
        <v>11</v>
      </c>
      <c r="F31" s="72">
        <f>IF(ISNUMBER(O13),O13,"")</f>
        <v>4</v>
      </c>
      <c r="G31" s="70">
        <f>IF(ISNUMBER(M25),M25,"")</f>
        <v>0</v>
      </c>
      <c r="H31" s="71" t="s">
        <v>11</v>
      </c>
      <c r="I31" s="72">
        <f>IF(ISNUMBER(O25),O25,"")</f>
        <v>0</v>
      </c>
      <c r="J31" s="70">
        <f>IF(ISNUMBER(M24),M24,"")</f>
        <v>3</v>
      </c>
      <c r="K31" s="71" t="s">
        <v>11</v>
      </c>
      <c r="L31" s="72">
        <f>IF(ISNUMBER(O24),O24,"")</f>
        <v>2</v>
      </c>
      <c r="M31" s="70">
        <f>IF(ISNUMBER(M20),M20,"")</f>
        <v>6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12</v>
      </c>
      <c r="U31" s="25" t="s">
        <v>11</v>
      </c>
      <c r="V31" s="61">
        <f>SUM(F31,I31,L31,O31)</f>
        <v>7</v>
      </c>
      <c r="W31" s="1"/>
    </row>
    <row r="32" spans="1:23" ht="19.5" customHeight="1" thickBot="1">
      <c r="A32" s="74" t="s">
        <v>3</v>
      </c>
      <c r="B32" s="114" t="str">
        <f>IF(D7="","",D7)</f>
        <v>Hahnel</v>
      </c>
      <c r="C32" s="114"/>
      <c r="D32" s="67">
        <f>IF(ISNUMBER(M17),M17,"")</f>
        <v>7</v>
      </c>
      <c r="E32" s="75" t="s">
        <v>11</v>
      </c>
      <c r="F32" s="68">
        <f>IF(ISNUMBER(O17),O17,"")</f>
        <v>1</v>
      </c>
      <c r="G32" s="67">
        <f>IF(ISNUMBER(M14),M14,"")</f>
        <v>5</v>
      </c>
      <c r="H32" s="75" t="s">
        <v>11</v>
      </c>
      <c r="I32" s="68">
        <f>IF(ISNUMBER(O14),O14,"")</f>
        <v>3</v>
      </c>
      <c r="J32" s="67">
        <f>IF(ISNUMBER(M28),M28,"")</f>
        <v>1</v>
      </c>
      <c r="K32" s="75" t="s">
        <v>11</v>
      </c>
      <c r="L32" s="68">
        <f>IF(ISNUMBER(O28),O28,"")</f>
        <v>1</v>
      </c>
      <c r="M32" s="67">
        <f>IF(ISNUMBER(M23),M23,"")</f>
        <v>5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7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1</v>
      </c>
      <c r="T32" s="19">
        <f>SUM(D32,G32,J32,M32)</f>
        <v>18</v>
      </c>
      <c r="U32" s="4" t="s">
        <v>11</v>
      </c>
      <c r="V32" s="62">
        <f>SUM(F32,I32,L32,O32)</f>
        <v>9</v>
      </c>
      <c r="W32" s="1"/>
    </row>
    <row r="33" spans="1:23" ht="19.5" customHeight="1" thickBot="1">
      <c r="A33" s="74" t="s">
        <v>5</v>
      </c>
      <c r="B33" s="114" t="str">
        <f>IF(D8="","",D8)</f>
        <v>Baadte</v>
      </c>
      <c r="C33" s="114"/>
      <c r="D33" s="67">
        <f>IF(ISNUMBER(M22),M22,"")</f>
        <v>4</v>
      </c>
      <c r="E33" s="75" t="s">
        <v>11</v>
      </c>
      <c r="F33" s="68">
        <f>IF(ISNUMBER(O22),O22,"")</f>
        <v>2</v>
      </c>
      <c r="G33" s="67">
        <f>IF(ISNUMBER(M18),M18,"")</f>
        <v>0</v>
      </c>
      <c r="H33" s="75" t="s">
        <v>11</v>
      </c>
      <c r="I33" s="68">
        <f>IF(ISNUMBER(O18),O18,"")</f>
        <v>1</v>
      </c>
      <c r="J33" s="67">
        <f>IF(ISNUMBER(M15),M15,"")</f>
        <v>4</v>
      </c>
      <c r="K33" s="75" t="s">
        <v>11</v>
      </c>
      <c r="L33" s="68">
        <f>IF(ISNUMBER(O15),O15,"")</f>
        <v>4</v>
      </c>
      <c r="M33" s="67">
        <f>IF(ISNUMBER(M27),M27,"")</f>
        <v>1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9</v>
      </c>
      <c r="U33" s="4" t="s">
        <v>11</v>
      </c>
      <c r="V33" s="62">
        <f>SUM(F33,I33,L33,O33)</f>
        <v>8</v>
      </c>
      <c r="W33" s="1"/>
    </row>
    <row r="34" spans="1:23" ht="18.75" customHeight="1" thickBot="1">
      <c r="A34" s="77" t="s">
        <v>7</v>
      </c>
      <c r="B34" s="105" t="str">
        <f>IF(D9="","",D9)</f>
        <v>F.Wagner</v>
      </c>
      <c r="C34" s="105"/>
      <c r="D34" s="78">
        <f>IF(ISNUMBER(M26),M26,"")</f>
        <v>6</v>
      </c>
      <c r="E34" s="79" t="s">
        <v>11</v>
      </c>
      <c r="F34" s="80">
        <f>IF(ISNUMBER(O26),O26,"")</f>
        <v>3</v>
      </c>
      <c r="G34" s="78">
        <f>IF(ISNUMBER(M21),M21,"")</f>
        <v>4</v>
      </c>
      <c r="H34" s="79" t="s">
        <v>11</v>
      </c>
      <c r="I34" s="80">
        <f>IF(ISNUMBER(O21),O21,"")</f>
        <v>1</v>
      </c>
      <c r="J34" s="78">
        <f>IF(ISNUMBER(M19),M19,"")</f>
        <v>6</v>
      </c>
      <c r="K34" s="79" t="s">
        <v>11</v>
      </c>
      <c r="L34" s="80">
        <f>IF(ISNUMBER(O19),O19,"")</f>
        <v>1</v>
      </c>
      <c r="M34" s="78">
        <f>IF(ISNUMBER(M16),M16,"")</f>
        <v>7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8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0</v>
      </c>
      <c r="T34" s="50">
        <f>SUM(D34,G34,J34,M34)</f>
        <v>23</v>
      </c>
      <c r="U34" s="25" t="s">
        <v>11</v>
      </c>
      <c r="V34" s="61">
        <f>SUM(F34,I34,L34,O34)</f>
        <v>7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2" t="s">
        <v>12</v>
      </c>
      <c r="B36" s="103"/>
      <c r="C36" s="104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1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7</v>
      </c>
      <c r="P36" s="1"/>
      <c r="Q36" s="21">
        <f>SUM(Q31:Q34)</f>
        <v>24</v>
      </c>
      <c r="R36" s="3" t="s">
        <v>10</v>
      </c>
      <c r="S36" s="22">
        <f>SUM(S31:S34)</f>
        <v>8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10</v>
      </c>
      <c r="E37" s="48" t="s">
        <v>11</v>
      </c>
      <c r="F37" s="11">
        <f>SUM(D31:D34)</f>
        <v>20</v>
      </c>
      <c r="G37" s="12">
        <f>SUM(I31:I34)</f>
        <v>5</v>
      </c>
      <c r="H37" s="5" t="s">
        <v>11</v>
      </c>
      <c r="I37" s="11">
        <f>SUM(G31:G34)</f>
        <v>9</v>
      </c>
      <c r="J37" s="12">
        <f>SUM(L31:L34)</f>
        <v>8</v>
      </c>
      <c r="K37" s="5" t="s">
        <v>11</v>
      </c>
      <c r="L37" s="11">
        <f>SUM(J31:J34)</f>
        <v>14</v>
      </c>
      <c r="M37" s="12">
        <f>SUM(O31:O34)</f>
        <v>8</v>
      </c>
      <c r="N37" s="5" t="s">
        <v>11</v>
      </c>
      <c r="O37" s="15">
        <f>SUM(M31:M34)</f>
        <v>19</v>
      </c>
      <c r="P37" s="1"/>
      <c r="Q37" s="97"/>
      <c r="R37" s="98"/>
      <c r="S37" s="98"/>
      <c r="T37" s="20">
        <f>SUM(T31:T34)</f>
        <v>62</v>
      </c>
      <c r="U37" s="5" t="s">
        <v>11</v>
      </c>
      <c r="V37" s="15">
        <f>SUM(V31:V34)</f>
        <v>31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0" t="s">
        <v>22</v>
      </c>
      <c r="C39" s="100"/>
      <c r="D39" s="100"/>
      <c r="E39" s="100"/>
      <c r="F39" s="100"/>
      <c r="G39" s="1"/>
      <c r="H39" s="1"/>
      <c r="I39" s="101">
        <v>42868</v>
      </c>
      <c r="J39" s="101"/>
      <c r="K39" s="101"/>
      <c r="L39" s="101"/>
      <c r="M39" s="1"/>
      <c r="N39" s="1"/>
      <c r="O39" s="100" t="s">
        <v>17</v>
      </c>
      <c r="P39" s="100"/>
      <c r="Q39" s="100"/>
      <c r="R39" s="100"/>
      <c r="S39" s="100"/>
      <c r="T39" s="100"/>
      <c r="U39" s="100"/>
      <c r="V39" s="100"/>
      <c r="W39" s="1"/>
    </row>
    <row r="40" spans="1:23" ht="15.75" customHeight="1">
      <c r="A40" s="99" t="s">
        <v>23</v>
      </c>
      <c r="B40" s="99"/>
      <c r="C40" s="99"/>
      <c r="D40" s="99"/>
      <c r="E40" s="99"/>
      <c r="F40" s="99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50"/>
      <c r="C1" s="150"/>
      <c r="D1" s="154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1" t="s">
        <v>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28"/>
    </row>
    <row r="4" spans="1:22" ht="27.75" customHeight="1" thickBot="1" thickTop="1">
      <c r="A4" s="161" t="s">
        <v>45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51">
        <f>Q36</f>
        <v>24</v>
      </c>
      <c r="R4" s="26" t="s">
        <v>10</v>
      </c>
      <c r="S4" s="52">
        <f>S36</f>
        <v>8</v>
      </c>
      <c r="T4" s="54">
        <f>T37</f>
        <v>58</v>
      </c>
      <c r="U4" s="26" t="s">
        <v>11</v>
      </c>
      <c r="V4" s="53">
        <f>V37</f>
        <v>47</v>
      </c>
    </row>
    <row r="5" spans="1:23" ht="18" customHeight="1" thickBot="1" thickTop="1">
      <c r="A5" s="156" t="s">
        <v>20</v>
      </c>
      <c r="B5" s="157"/>
      <c r="C5" s="157"/>
      <c r="D5" s="157"/>
      <c r="E5" s="157"/>
      <c r="F5" s="157"/>
      <c r="G5" s="155" t="s">
        <v>19</v>
      </c>
      <c r="H5" s="155"/>
      <c r="I5" s="155"/>
      <c r="J5" s="155"/>
      <c r="K5" s="155"/>
      <c r="L5" s="155"/>
      <c r="M5" s="155"/>
      <c r="N5" s="155"/>
      <c r="O5" s="155"/>
      <c r="P5" s="86"/>
      <c r="Q5" s="158" t="s">
        <v>15</v>
      </c>
      <c r="R5" s="159"/>
      <c r="S5" s="159"/>
      <c r="T5" s="159"/>
      <c r="U5" s="159"/>
      <c r="V5" s="160"/>
      <c r="W5" s="27"/>
    </row>
    <row r="6" spans="1:23" ht="19.5" customHeight="1" thickBot="1" thickTop="1">
      <c r="A6" s="31" t="s">
        <v>1</v>
      </c>
      <c r="B6" s="32"/>
      <c r="C6" s="55" t="s">
        <v>38</v>
      </c>
      <c r="D6" s="133" t="s">
        <v>39</v>
      </c>
      <c r="E6" s="133"/>
      <c r="F6" s="133"/>
      <c r="G6" s="133"/>
      <c r="H6" s="133"/>
      <c r="I6" s="134"/>
      <c r="J6" s="1"/>
      <c r="K6" s="1"/>
      <c r="L6" s="1"/>
      <c r="M6" s="31" t="s">
        <v>2</v>
      </c>
      <c r="N6" s="132" t="s">
        <v>37</v>
      </c>
      <c r="O6" s="132"/>
      <c r="P6" s="132"/>
      <c r="Q6" s="132"/>
      <c r="R6" s="132" t="s">
        <v>47</v>
      </c>
      <c r="S6" s="132"/>
      <c r="T6" s="132"/>
      <c r="U6" s="132"/>
      <c r="V6" s="136"/>
      <c r="W6" s="1"/>
    </row>
    <row r="7" spans="1:23" ht="19.5" customHeight="1" thickBot="1">
      <c r="A7" s="33" t="s">
        <v>3</v>
      </c>
      <c r="B7" s="34"/>
      <c r="C7" s="56" t="s">
        <v>46</v>
      </c>
      <c r="D7" s="144" t="s">
        <v>41</v>
      </c>
      <c r="E7" s="144"/>
      <c r="F7" s="144"/>
      <c r="G7" s="144"/>
      <c r="H7" s="144"/>
      <c r="I7" s="145"/>
      <c r="J7" s="1"/>
      <c r="K7" s="1"/>
      <c r="L7" s="1"/>
      <c r="M7" s="33" t="s">
        <v>4</v>
      </c>
      <c r="N7" s="141" t="s">
        <v>33</v>
      </c>
      <c r="O7" s="141"/>
      <c r="P7" s="141"/>
      <c r="Q7" s="141"/>
      <c r="R7" s="141" t="s">
        <v>34</v>
      </c>
      <c r="S7" s="141"/>
      <c r="T7" s="141"/>
      <c r="U7" s="141"/>
      <c r="V7" s="142"/>
      <c r="W7" s="1"/>
    </row>
    <row r="8" spans="1:23" ht="19.5" customHeight="1" thickBot="1">
      <c r="A8" s="33" t="s">
        <v>5</v>
      </c>
      <c r="B8" s="34"/>
      <c r="C8" s="56" t="s">
        <v>35</v>
      </c>
      <c r="D8" s="144" t="s">
        <v>36</v>
      </c>
      <c r="E8" s="144"/>
      <c r="F8" s="144"/>
      <c r="G8" s="144"/>
      <c r="H8" s="144"/>
      <c r="I8" s="145"/>
      <c r="J8" s="1"/>
      <c r="K8" s="1"/>
      <c r="L8" s="1"/>
      <c r="M8" s="33" t="s">
        <v>6</v>
      </c>
      <c r="N8" s="141" t="s">
        <v>48</v>
      </c>
      <c r="O8" s="141"/>
      <c r="P8" s="141"/>
      <c r="Q8" s="141"/>
      <c r="R8" s="141" t="s">
        <v>32</v>
      </c>
      <c r="S8" s="141"/>
      <c r="T8" s="141"/>
      <c r="U8" s="141"/>
      <c r="V8" s="142"/>
      <c r="W8" s="1"/>
    </row>
    <row r="9" spans="1:23" ht="19.5" customHeight="1" thickBot="1">
      <c r="A9" s="30" t="s">
        <v>7</v>
      </c>
      <c r="B9" s="35"/>
      <c r="C9" s="92" t="s">
        <v>29</v>
      </c>
      <c r="D9" s="162" t="s">
        <v>42</v>
      </c>
      <c r="E9" s="162"/>
      <c r="F9" s="162"/>
      <c r="G9" s="162"/>
      <c r="H9" s="162"/>
      <c r="I9" s="163"/>
      <c r="J9" s="1"/>
      <c r="K9" s="1"/>
      <c r="L9" s="1"/>
      <c r="M9" s="36" t="s">
        <v>8</v>
      </c>
      <c r="N9" s="135" t="s">
        <v>30</v>
      </c>
      <c r="O9" s="135"/>
      <c r="P9" s="135"/>
      <c r="Q9" s="135"/>
      <c r="R9" s="135" t="s">
        <v>31</v>
      </c>
      <c r="S9" s="135"/>
      <c r="T9" s="135"/>
      <c r="U9" s="135"/>
      <c r="V9" s="143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8" t="s">
        <v>18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8" t="s">
        <v>24</v>
      </c>
      <c r="N11" s="139"/>
      <c r="O11" s="139"/>
      <c r="P11" s="140"/>
      <c r="Q11" s="139" t="s">
        <v>27</v>
      </c>
      <c r="R11" s="139"/>
      <c r="S11" s="139"/>
      <c r="T11" s="139"/>
      <c r="U11" s="139"/>
      <c r="V11" s="140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7" t="s">
        <v>21</v>
      </c>
      <c r="I12" s="137"/>
      <c r="J12" s="137"/>
      <c r="K12" s="42"/>
      <c r="L12" s="42"/>
      <c r="M12" s="148"/>
      <c r="N12" s="149"/>
      <c r="O12" s="149"/>
      <c r="P12" s="64" t="s">
        <v>9</v>
      </c>
      <c r="Q12" s="129" t="s">
        <v>25</v>
      </c>
      <c r="R12" s="130"/>
      <c r="S12" s="131"/>
      <c r="T12" s="129" t="s">
        <v>26</v>
      </c>
      <c r="U12" s="130"/>
      <c r="V12" s="130"/>
      <c r="W12" s="1"/>
    </row>
    <row r="13" spans="1:23" ht="18.75" customHeight="1">
      <c r="A13" s="121" t="str">
        <f>$A$6&amp;"   "&amp;$D$6</f>
        <v>1.   Hampel</v>
      </c>
      <c r="B13" s="122"/>
      <c r="C13" s="122"/>
      <c r="D13" s="122"/>
      <c r="E13" s="122"/>
      <c r="F13" s="38" t="s">
        <v>10</v>
      </c>
      <c r="G13" s="127" t="str">
        <f>$M$6&amp;"   "&amp;$R$6</f>
        <v>5.   Gottschalk</v>
      </c>
      <c r="H13" s="127"/>
      <c r="I13" s="127"/>
      <c r="J13" s="127"/>
      <c r="K13" s="127"/>
      <c r="L13" s="128"/>
      <c r="M13" s="59">
        <v>1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7" t="str">
        <f>$A$7&amp;"   "&amp;$D$7</f>
        <v>2.   Beck</v>
      </c>
      <c r="B14" s="118"/>
      <c r="C14" s="118"/>
      <c r="D14" s="118"/>
      <c r="E14" s="118"/>
      <c r="F14" s="37" t="s">
        <v>10</v>
      </c>
      <c r="G14" s="119" t="str">
        <f>$M$7&amp;"   "&amp;$R$7</f>
        <v>6.   Horchert</v>
      </c>
      <c r="H14" s="119"/>
      <c r="I14" s="119"/>
      <c r="J14" s="119"/>
      <c r="K14" s="119"/>
      <c r="L14" s="120"/>
      <c r="M14" s="47">
        <v>2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3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21" t="str">
        <f>$A$8&amp;"   "&amp;$D$8</f>
        <v>3.   Buza</v>
      </c>
      <c r="B15" s="122"/>
      <c r="C15" s="122"/>
      <c r="D15" s="122"/>
      <c r="E15" s="122"/>
      <c r="F15" s="38" t="s">
        <v>10</v>
      </c>
      <c r="G15" s="122" t="str">
        <f>$M$8&amp;"   "&amp;$R$8</f>
        <v>7.   Malessa</v>
      </c>
      <c r="H15" s="122"/>
      <c r="I15" s="122"/>
      <c r="J15" s="122"/>
      <c r="K15" s="122"/>
      <c r="L15" s="123"/>
      <c r="M15" s="59">
        <v>5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7" t="str">
        <f>$A$9&amp;"   "&amp;$D$9</f>
        <v>4.   Kaus</v>
      </c>
      <c r="B16" s="118"/>
      <c r="C16" s="118"/>
      <c r="D16" s="118"/>
      <c r="E16" s="118"/>
      <c r="F16" s="37" t="s">
        <v>10</v>
      </c>
      <c r="G16" s="118" t="str">
        <f>$M$9&amp;"   "&amp;$R$9</f>
        <v>8.   Kuch</v>
      </c>
      <c r="H16" s="118"/>
      <c r="I16" s="118"/>
      <c r="J16" s="118"/>
      <c r="K16" s="118"/>
      <c r="L16" s="126"/>
      <c r="M16" s="47">
        <v>3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11</v>
      </c>
      <c r="U16" s="8" t="s">
        <v>11</v>
      </c>
      <c r="V16" s="66">
        <f>IF(ISNUMBER(O16),V14+SUM(O15:O16),"")</f>
        <v>10</v>
      </c>
      <c r="W16" s="1"/>
    </row>
    <row r="17" spans="1:23" ht="18.75" customHeight="1">
      <c r="A17" s="121" t="str">
        <f>$A$7&amp;"   "&amp;$D$7</f>
        <v>2.   Beck</v>
      </c>
      <c r="B17" s="122"/>
      <c r="C17" s="122"/>
      <c r="D17" s="122"/>
      <c r="E17" s="122"/>
      <c r="F17" s="38" t="s">
        <v>10</v>
      </c>
      <c r="G17" s="127" t="str">
        <f>$M$6&amp;"   "&amp;$R$6</f>
        <v>5.   Gottschalk</v>
      </c>
      <c r="H17" s="127"/>
      <c r="I17" s="127"/>
      <c r="J17" s="127"/>
      <c r="K17" s="127"/>
      <c r="L17" s="128"/>
      <c r="M17" s="59">
        <v>4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7" t="str">
        <f>$A$8&amp;"   "&amp;$D$8</f>
        <v>3.   Buza</v>
      </c>
      <c r="B18" s="118"/>
      <c r="C18" s="118"/>
      <c r="D18" s="118"/>
      <c r="E18" s="118"/>
      <c r="F18" s="37" t="s">
        <v>10</v>
      </c>
      <c r="G18" s="119" t="str">
        <f>$M$7&amp;"   "&amp;$R$7</f>
        <v>6.   Horchert</v>
      </c>
      <c r="H18" s="119"/>
      <c r="I18" s="119"/>
      <c r="J18" s="119"/>
      <c r="K18" s="119"/>
      <c r="L18" s="120"/>
      <c r="M18" s="47">
        <v>4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9</v>
      </c>
      <c r="R18" s="8" t="s">
        <v>10</v>
      </c>
      <c r="S18" s="24">
        <f>IF(ISNUMBER(O18),S16+IF(M17&gt;O17,0,IF(M17=O17,1,2))+IF(M18&gt;O18,0,IF(M18=O18,1,2)),"")</f>
        <v>3</v>
      </c>
      <c r="T18" s="18">
        <f>IF(ISNUMBER(O18),T16+SUM(M17:M18),"")</f>
        <v>19</v>
      </c>
      <c r="U18" s="8" t="s">
        <v>11</v>
      </c>
      <c r="V18" s="66">
        <f>IF(ISNUMBER(O18),V16+SUM(O17:O18),"")</f>
        <v>15</v>
      </c>
      <c r="W18" s="1"/>
    </row>
    <row r="19" spans="1:23" ht="18.75" customHeight="1">
      <c r="A19" s="121" t="str">
        <f>$A$9&amp;"   "&amp;$D$9</f>
        <v>4.   Kaus</v>
      </c>
      <c r="B19" s="122"/>
      <c r="C19" s="122"/>
      <c r="D19" s="122"/>
      <c r="E19" s="122"/>
      <c r="F19" s="38" t="s">
        <v>10</v>
      </c>
      <c r="G19" s="122" t="str">
        <f>$M$8&amp;"   "&amp;$R$8</f>
        <v>7.   Malessa</v>
      </c>
      <c r="H19" s="122"/>
      <c r="I19" s="122"/>
      <c r="J19" s="122"/>
      <c r="K19" s="122"/>
      <c r="L19" s="123"/>
      <c r="M19" s="59">
        <v>4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7" t="str">
        <f>$A$6&amp;"   "&amp;$D$6</f>
        <v>1.   Hampel</v>
      </c>
      <c r="B20" s="118"/>
      <c r="C20" s="118"/>
      <c r="D20" s="118"/>
      <c r="E20" s="118"/>
      <c r="F20" s="37" t="s">
        <v>10</v>
      </c>
      <c r="G20" s="118" t="str">
        <f>$M$9&amp;"   "&amp;$R$9</f>
        <v>8.   Kuch</v>
      </c>
      <c r="H20" s="118"/>
      <c r="I20" s="118"/>
      <c r="J20" s="118"/>
      <c r="K20" s="118"/>
      <c r="L20" s="126"/>
      <c r="M20" s="47">
        <v>0</v>
      </c>
      <c r="N20" s="8" t="s">
        <v>11</v>
      </c>
      <c r="O20" s="46">
        <v>5</v>
      </c>
      <c r="P20" s="83">
        <v>5</v>
      </c>
      <c r="Q20" s="23">
        <f>IF(ISNUMBER(O20),Q18+IF(M19&gt;O19,2,IF(M19=O19,1,0))+IF(M20&gt;O20,2,IF(M20=O20,1,0)),"")</f>
        <v>11</v>
      </c>
      <c r="R20" s="8" t="s">
        <v>10</v>
      </c>
      <c r="S20" s="24">
        <f>IF(ISNUMBER(O20),S18+IF(M19&gt;O19,0,IF(M19=O19,1,2))+IF(M20&gt;O20,0,IF(M20=O20,1,2)),"")</f>
        <v>5</v>
      </c>
      <c r="T20" s="18">
        <f>IF(ISNUMBER(O20),T18+SUM(M19:M20),"")</f>
        <v>23</v>
      </c>
      <c r="U20" s="8" t="s">
        <v>11</v>
      </c>
      <c r="V20" s="66">
        <f>IF(ISNUMBER(O20),V18+SUM(O19:O20),"")</f>
        <v>23</v>
      </c>
      <c r="W20" s="1"/>
    </row>
    <row r="21" spans="1:25" ht="18.75" customHeight="1">
      <c r="A21" s="121" t="str">
        <f>$A$9&amp;"   "&amp;$D$9</f>
        <v>4.   Kaus</v>
      </c>
      <c r="B21" s="122"/>
      <c r="C21" s="122"/>
      <c r="D21" s="122"/>
      <c r="E21" s="122"/>
      <c r="F21" s="38" t="s">
        <v>10</v>
      </c>
      <c r="G21" s="127" t="str">
        <f>$M$7&amp;"   "&amp;$R$7</f>
        <v>6.   Horchert</v>
      </c>
      <c r="H21" s="127"/>
      <c r="I21" s="127"/>
      <c r="J21" s="127"/>
      <c r="K21" s="127"/>
      <c r="L21" s="128"/>
      <c r="M21" s="59">
        <v>4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7" t="str">
        <f>$A$8&amp;"   "&amp;$D$8</f>
        <v>3.   Buza</v>
      </c>
      <c r="B22" s="118"/>
      <c r="C22" s="118"/>
      <c r="D22" s="118"/>
      <c r="E22" s="118"/>
      <c r="F22" s="37" t="s">
        <v>10</v>
      </c>
      <c r="G22" s="119" t="str">
        <f>$M$6&amp;"   "&amp;$R$6</f>
        <v>5.   Gottschalk</v>
      </c>
      <c r="H22" s="119"/>
      <c r="I22" s="119"/>
      <c r="J22" s="119"/>
      <c r="K22" s="119"/>
      <c r="L22" s="120"/>
      <c r="M22" s="47">
        <v>4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14</v>
      </c>
      <c r="R22" s="8" t="s">
        <v>10</v>
      </c>
      <c r="S22" s="24">
        <f>IF(ISNUMBER(O22),S20+IF(M21&gt;O21,0,IF(M21=O21,1,2))+IF(M22&gt;O22,0,IF(M22=O22,1,2)),"")</f>
        <v>6</v>
      </c>
      <c r="T22" s="18">
        <f>IF(ISNUMBER(O22),T20+SUM(M21:M22),"")</f>
        <v>31</v>
      </c>
      <c r="U22" s="8" t="s">
        <v>11</v>
      </c>
      <c r="V22" s="66">
        <f>IF(ISNUMBER(O22),V20+SUM(O21:O22),"")</f>
        <v>29</v>
      </c>
      <c r="W22" s="1"/>
    </row>
    <row r="23" spans="1:23" ht="18.75" customHeight="1">
      <c r="A23" s="121" t="str">
        <f>$A$7&amp;"   "&amp;$D$7</f>
        <v>2.   Beck</v>
      </c>
      <c r="B23" s="122"/>
      <c r="C23" s="122"/>
      <c r="D23" s="122"/>
      <c r="E23" s="122"/>
      <c r="F23" s="38" t="s">
        <v>10</v>
      </c>
      <c r="G23" s="122" t="str">
        <f>$M$9&amp;"   "&amp;$R$9</f>
        <v>8.   Kuch</v>
      </c>
      <c r="H23" s="122"/>
      <c r="I23" s="122"/>
      <c r="J23" s="122"/>
      <c r="K23" s="122"/>
      <c r="L23" s="123"/>
      <c r="M23" s="59">
        <v>5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7" t="str">
        <f>$A$6&amp;"   "&amp;$D$6</f>
        <v>1.   Hampel</v>
      </c>
      <c r="B24" s="118"/>
      <c r="C24" s="118"/>
      <c r="D24" s="118"/>
      <c r="E24" s="118"/>
      <c r="F24" s="37" t="s">
        <v>10</v>
      </c>
      <c r="G24" s="118" t="str">
        <f>$M$8&amp;"   "&amp;$R$8</f>
        <v>7.   Malessa</v>
      </c>
      <c r="H24" s="118"/>
      <c r="I24" s="118"/>
      <c r="J24" s="118"/>
      <c r="K24" s="118"/>
      <c r="L24" s="126"/>
      <c r="M24" s="47">
        <v>4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18</v>
      </c>
      <c r="R24" s="8" t="s">
        <v>10</v>
      </c>
      <c r="S24" s="24">
        <f>IF(ISNUMBER(O24),S22+IF(M23&gt;O23,0,IF(M23=O23,1,2))+IF(M24&gt;O24,0,IF(M24=O24,1,2)),"")</f>
        <v>6</v>
      </c>
      <c r="T24" s="18">
        <f>IF(ISNUMBER(O24),T22+SUM(M23:M24),"")</f>
        <v>40</v>
      </c>
      <c r="U24" s="8" t="s">
        <v>11</v>
      </c>
      <c r="V24" s="66">
        <f>IF(ISNUMBER(O24),V22+SUM(O23:O24),"")</f>
        <v>34</v>
      </c>
      <c r="W24" s="1"/>
    </row>
    <row r="25" spans="1:23" ht="18.75" customHeight="1">
      <c r="A25" s="121" t="str">
        <f>$A$6&amp;"   "&amp;$D$6</f>
        <v>1.   Hampel</v>
      </c>
      <c r="B25" s="122"/>
      <c r="C25" s="122"/>
      <c r="D25" s="122"/>
      <c r="E25" s="122"/>
      <c r="F25" s="38" t="s">
        <v>10</v>
      </c>
      <c r="G25" s="127" t="str">
        <f>$M$7&amp;"   "&amp;$R$7</f>
        <v>6.   Horchert</v>
      </c>
      <c r="H25" s="127"/>
      <c r="I25" s="127"/>
      <c r="J25" s="127"/>
      <c r="K25" s="127"/>
      <c r="L25" s="128"/>
      <c r="M25" s="59">
        <v>4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7" t="str">
        <f>$A$9&amp;"   "&amp;$D$9</f>
        <v>4.   Kaus</v>
      </c>
      <c r="B26" s="118"/>
      <c r="C26" s="118"/>
      <c r="D26" s="118"/>
      <c r="E26" s="118"/>
      <c r="F26" s="37" t="s">
        <v>10</v>
      </c>
      <c r="G26" s="119" t="str">
        <f>$M$6&amp;"   "&amp;$R$6</f>
        <v>5.   Gottschalk</v>
      </c>
      <c r="H26" s="119"/>
      <c r="I26" s="119"/>
      <c r="J26" s="119"/>
      <c r="K26" s="119"/>
      <c r="L26" s="120"/>
      <c r="M26" s="47">
        <v>4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22</v>
      </c>
      <c r="R26" s="8" t="s">
        <v>10</v>
      </c>
      <c r="S26" s="24">
        <f>IF(ISNUMBER(O26),S24+IF(M25&gt;O25,0,IF(M25=O25,1,2))+IF(M26&gt;O26,0,IF(M26=O26,1,2)),"")</f>
        <v>6</v>
      </c>
      <c r="T26" s="18">
        <f>IF(ISNUMBER(O26),T24+SUM(M25:M26),"")</f>
        <v>48</v>
      </c>
      <c r="U26" s="8" t="s">
        <v>11</v>
      </c>
      <c r="V26" s="66">
        <f>IF(ISNUMBER(O26),V24+SUM(O25:O26),"")</f>
        <v>39</v>
      </c>
      <c r="W26" s="1"/>
    </row>
    <row r="27" spans="1:23" ht="18.75" customHeight="1">
      <c r="A27" s="121" t="str">
        <f>$A$8&amp;"   "&amp;$D$8</f>
        <v>3.   Buza</v>
      </c>
      <c r="B27" s="122"/>
      <c r="C27" s="122"/>
      <c r="D27" s="122"/>
      <c r="E27" s="122"/>
      <c r="F27" s="38" t="s">
        <v>10</v>
      </c>
      <c r="G27" s="122" t="str">
        <f>$M$9&amp;"   "&amp;$R$9</f>
        <v>8.   Kuch</v>
      </c>
      <c r="H27" s="122"/>
      <c r="I27" s="122"/>
      <c r="J27" s="122"/>
      <c r="K27" s="122"/>
      <c r="L27" s="123"/>
      <c r="M27" s="59">
        <v>7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7" t="str">
        <f>$A$7&amp;"   "&amp;$D$7</f>
        <v>2.   Beck</v>
      </c>
      <c r="B28" s="118"/>
      <c r="C28" s="118"/>
      <c r="D28" s="118"/>
      <c r="E28" s="118"/>
      <c r="F28" s="37" t="s">
        <v>10</v>
      </c>
      <c r="G28" s="118" t="str">
        <f>$M$8&amp;"   "&amp;$R$8</f>
        <v>7.   Malessa</v>
      </c>
      <c r="H28" s="118"/>
      <c r="I28" s="118"/>
      <c r="J28" s="118"/>
      <c r="K28" s="118"/>
      <c r="L28" s="126"/>
      <c r="M28" s="47">
        <v>3</v>
      </c>
      <c r="N28" s="8" t="s">
        <v>11</v>
      </c>
      <c r="O28" s="46">
        <v>6</v>
      </c>
      <c r="P28" s="85">
        <v>5</v>
      </c>
      <c r="Q28" s="23">
        <f>IF(ISNUMBER(O28),Q26+IF(M27&gt;O27,2,IF(M27=O27,1,0))+IF(M28&gt;O28,2,IF(M28=O28,1,0)),"")</f>
        <v>24</v>
      </c>
      <c r="R28" s="8" t="s">
        <v>10</v>
      </c>
      <c r="S28" s="24">
        <f>IF(ISNUMBER(O28),S26+IF(M27&gt;O27,0,IF(M27=O27,1,2))+IF(M28&gt;O28,0,IF(M28=O28,1,2)),"")</f>
        <v>8</v>
      </c>
      <c r="T28" s="18">
        <f>IF(ISNUMBER(O28),T26+SUM(M27:M28),"")</f>
        <v>58</v>
      </c>
      <c r="U28" s="8" t="s">
        <v>11</v>
      </c>
      <c r="V28" s="66">
        <f>IF(ISNUMBER(O28),V26+SUM(O27:O28),"")</f>
        <v>47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0"/>
      <c r="B30" s="111"/>
      <c r="C30" s="112"/>
      <c r="D30" s="164" t="str">
        <f>IF(R6="","",R6)</f>
        <v>Gottschalk</v>
      </c>
      <c r="E30" s="165"/>
      <c r="F30" s="165"/>
      <c r="G30" s="108" t="str">
        <f>IF(R7="","",R7)</f>
        <v>Horchert</v>
      </c>
      <c r="H30" s="107"/>
      <c r="I30" s="109"/>
      <c r="J30" s="107" t="str">
        <f>IF(R8="","",R8)</f>
        <v>Malessa</v>
      </c>
      <c r="K30" s="107"/>
      <c r="L30" s="109"/>
      <c r="M30" s="107" t="str">
        <f>IF(R9="","",R9)</f>
        <v>Kuch</v>
      </c>
      <c r="N30" s="107"/>
      <c r="O30" s="124"/>
      <c r="P30" s="1"/>
      <c r="Q30" s="125" t="s">
        <v>12</v>
      </c>
      <c r="R30" s="115"/>
      <c r="S30" s="116"/>
      <c r="T30" s="115" t="s">
        <v>13</v>
      </c>
      <c r="U30" s="115"/>
      <c r="V30" s="116"/>
      <c r="W30" s="1"/>
    </row>
    <row r="31" spans="1:23" ht="18.75" customHeight="1" thickBot="1">
      <c r="A31" s="69" t="s">
        <v>1</v>
      </c>
      <c r="B31" s="113" t="str">
        <f>IF(D6="","",D6)</f>
        <v>Hampel</v>
      </c>
      <c r="C31" s="113"/>
      <c r="D31" s="70">
        <f>IF(ISNUMBER(M13),M13,"")</f>
        <v>1</v>
      </c>
      <c r="E31" s="71" t="s">
        <v>11</v>
      </c>
      <c r="F31" s="72">
        <f>IF(ISNUMBER(O13),O13,"")</f>
        <v>2</v>
      </c>
      <c r="G31" s="70">
        <f>IF(ISNUMBER(M25),M25,"")</f>
        <v>4</v>
      </c>
      <c r="H31" s="71" t="s">
        <v>11</v>
      </c>
      <c r="I31" s="72">
        <f>IF(ISNUMBER(O25),O25,"")</f>
        <v>3</v>
      </c>
      <c r="J31" s="70">
        <f>IF(ISNUMBER(M24),M24,"")</f>
        <v>4</v>
      </c>
      <c r="K31" s="71" t="s">
        <v>11</v>
      </c>
      <c r="L31" s="72">
        <f>IF(ISNUMBER(O24),O24,"")</f>
        <v>3</v>
      </c>
      <c r="M31" s="70">
        <f>IF(ISNUMBER(M20),M20,"")</f>
        <v>0</v>
      </c>
      <c r="N31" s="71" t="s">
        <v>11</v>
      </c>
      <c r="O31" s="73">
        <f>IF(ISNUMBER(O20),O20,"")</f>
        <v>5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9</v>
      </c>
      <c r="U31" s="25" t="s">
        <v>11</v>
      </c>
      <c r="V31" s="61">
        <f>SUM(F31,I31,L31,O31)</f>
        <v>13</v>
      </c>
      <c r="W31" s="1"/>
    </row>
    <row r="32" spans="1:23" ht="19.5" customHeight="1" thickBot="1">
      <c r="A32" s="74" t="s">
        <v>3</v>
      </c>
      <c r="B32" s="114" t="str">
        <f>IF(D7="","",D7)</f>
        <v>Beck</v>
      </c>
      <c r="C32" s="114"/>
      <c r="D32" s="67">
        <f>IF(ISNUMBER(M17),M17,"")</f>
        <v>4</v>
      </c>
      <c r="E32" s="75" t="s">
        <v>11</v>
      </c>
      <c r="F32" s="68">
        <f>IF(ISNUMBER(O17),O17,"")</f>
        <v>2</v>
      </c>
      <c r="G32" s="67">
        <f>IF(ISNUMBER(M14),M14,"")</f>
        <v>2</v>
      </c>
      <c r="H32" s="75" t="s">
        <v>11</v>
      </c>
      <c r="I32" s="68">
        <f>IF(ISNUMBER(O14),O14,"")</f>
        <v>2</v>
      </c>
      <c r="J32" s="67">
        <f>IF(ISNUMBER(M28),M28,"")</f>
        <v>3</v>
      </c>
      <c r="K32" s="75" t="s">
        <v>11</v>
      </c>
      <c r="L32" s="68">
        <f>IF(ISNUMBER(O28),O28,"")</f>
        <v>6</v>
      </c>
      <c r="M32" s="67">
        <f>IF(ISNUMBER(M23),M23,"")</f>
        <v>5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14</v>
      </c>
      <c r="U32" s="4" t="s">
        <v>11</v>
      </c>
      <c r="V32" s="62">
        <f>SUM(F32,I32,L32,O32)</f>
        <v>12</v>
      </c>
      <c r="W32" s="1"/>
    </row>
    <row r="33" spans="1:23" ht="19.5" customHeight="1" thickBot="1">
      <c r="A33" s="74" t="s">
        <v>5</v>
      </c>
      <c r="B33" s="114" t="str">
        <f>IF(D8="","",D8)</f>
        <v>Buza</v>
      </c>
      <c r="C33" s="114"/>
      <c r="D33" s="67">
        <f>IF(ISNUMBER(M22),M22,"")</f>
        <v>4</v>
      </c>
      <c r="E33" s="75" t="s">
        <v>11</v>
      </c>
      <c r="F33" s="68">
        <f>IF(ISNUMBER(O22),O22,"")</f>
        <v>2</v>
      </c>
      <c r="G33" s="67">
        <f>IF(ISNUMBER(M18),M18,"")</f>
        <v>4</v>
      </c>
      <c r="H33" s="75" t="s">
        <v>11</v>
      </c>
      <c r="I33" s="68">
        <f>IF(ISNUMBER(O18),O18,"")</f>
        <v>3</v>
      </c>
      <c r="J33" s="67">
        <f>IF(ISNUMBER(M15),M15,"")</f>
        <v>5</v>
      </c>
      <c r="K33" s="75" t="s">
        <v>11</v>
      </c>
      <c r="L33" s="68">
        <f>IF(ISNUMBER(O15),O15,"")</f>
        <v>4</v>
      </c>
      <c r="M33" s="67">
        <f>IF(ISNUMBER(M27),M27,"")</f>
        <v>7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8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0</v>
      </c>
      <c r="T33" s="19">
        <f>SUM(D33,G33,J33,M33)</f>
        <v>20</v>
      </c>
      <c r="U33" s="4" t="s">
        <v>11</v>
      </c>
      <c r="V33" s="62">
        <f>SUM(F33,I33,L33,O33)</f>
        <v>11</v>
      </c>
      <c r="W33" s="1"/>
    </row>
    <row r="34" spans="1:23" ht="18.75" customHeight="1" thickBot="1">
      <c r="A34" s="77" t="s">
        <v>7</v>
      </c>
      <c r="B34" s="105" t="str">
        <f>IF(D9="","",D9)</f>
        <v>Kaus</v>
      </c>
      <c r="C34" s="105"/>
      <c r="D34" s="78">
        <f>IF(ISNUMBER(M26),M26,"")</f>
        <v>4</v>
      </c>
      <c r="E34" s="79" t="s">
        <v>11</v>
      </c>
      <c r="F34" s="80">
        <f>IF(ISNUMBER(O26),O26,"")</f>
        <v>2</v>
      </c>
      <c r="G34" s="78">
        <f>IF(ISNUMBER(M21),M21,"")</f>
        <v>4</v>
      </c>
      <c r="H34" s="79" t="s">
        <v>11</v>
      </c>
      <c r="I34" s="80">
        <f>IF(ISNUMBER(O21),O21,"")</f>
        <v>4</v>
      </c>
      <c r="J34" s="78">
        <f>IF(ISNUMBER(M19),M19,"")</f>
        <v>4</v>
      </c>
      <c r="K34" s="79" t="s">
        <v>11</v>
      </c>
      <c r="L34" s="80">
        <f>IF(ISNUMBER(O19),O19,"")</f>
        <v>3</v>
      </c>
      <c r="M34" s="78">
        <f>IF(ISNUMBER(M16),M16,"")</f>
        <v>3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7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1</v>
      </c>
      <c r="T34" s="50">
        <f>SUM(D34,G34,J34,M34)</f>
        <v>15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2" t="s">
        <v>12</v>
      </c>
      <c r="B36" s="103"/>
      <c r="C36" s="104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2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6</v>
      </c>
      <c r="P36" s="1"/>
      <c r="Q36" s="21">
        <f>SUM(Q31:Q34)</f>
        <v>24</v>
      </c>
      <c r="R36" s="3" t="s">
        <v>10</v>
      </c>
      <c r="S36" s="22">
        <f>SUM(S31:S34)</f>
        <v>8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8</v>
      </c>
      <c r="E37" s="48" t="s">
        <v>11</v>
      </c>
      <c r="F37" s="11">
        <f>SUM(D31:D34)</f>
        <v>13</v>
      </c>
      <c r="G37" s="12">
        <f>SUM(I31:I34)</f>
        <v>12</v>
      </c>
      <c r="H37" s="5" t="s">
        <v>11</v>
      </c>
      <c r="I37" s="11">
        <f>SUM(G31:G34)</f>
        <v>14</v>
      </c>
      <c r="J37" s="12">
        <f>SUM(L31:L34)</f>
        <v>16</v>
      </c>
      <c r="K37" s="5" t="s">
        <v>11</v>
      </c>
      <c r="L37" s="11">
        <f>SUM(J31:J34)</f>
        <v>16</v>
      </c>
      <c r="M37" s="12">
        <f>SUM(O31:O34)</f>
        <v>11</v>
      </c>
      <c r="N37" s="5" t="s">
        <v>11</v>
      </c>
      <c r="O37" s="15">
        <f>SUM(M31:M34)</f>
        <v>15</v>
      </c>
      <c r="P37" s="1"/>
      <c r="Q37" s="97"/>
      <c r="R37" s="98"/>
      <c r="S37" s="98"/>
      <c r="T37" s="20">
        <f>SUM(T31:T34)</f>
        <v>58</v>
      </c>
      <c r="U37" s="5" t="s">
        <v>11</v>
      </c>
      <c r="V37" s="15">
        <f>SUM(V31:V34)</f>
        <v>47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0" t="s">
        <v>22</v>
      </c>
      <c r="C39" s="100"/>
      <c r="D39" s="100"/>
      <c r="E39" s="100"/>
      <c r="F39" s="100"/>
      <c r="G39" s="1"/>
      <c r="H39" s="1"/>
      <c r="I39" s="101">
        <v>42868</v>
      </c>
      <c r="J39" s="101"/>
      <c r="K39" s="101"/>
      <c r="L39" s="101"/>
      <c r="M39" s="1"/>
      <c r="N39" s="1"/>
      <c r="O39" s="100" t="s">
        <v>17</v>
      </c>
      <c r="P39" s="100"/>
      <c r="Q39" s="100"/>
      <c r="R39" s="100"/>
      <c r="S39" s="100"/>
      <c r="T39" s="100"/>
      <c r="U39" s="100"/>
      <c r="V39" s="100"/>
      <c r="W39" s="1"/>
    </row>
    <row r="40" spans="1:23" ht="15.75" customHeight="1">
      <c r="A40" s="99" t="s">
        <v>23</v>
      </c>
      <c r="B40" s="99"/>
      <c r="C40" s="99"/>
      <c r="D40" s="99"/>
      <c r="E40" s="99"/>
      <c r="F40" s="99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A28:E28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50"/>
      <c r="C1" s="150"/>
      <c r="D1" s="154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1" t="s">
        <v>43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28"/>
    </row>
    <row r="4" spans="1:22" ht="27.75" customHeight="1" thickBot="1" thickTop="1">
      <c r="A4" s="161" t="s">
        <v>64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51">
        <f>Q36</f>
        <v>12</v>
      </c>
      <c r="R4" s="26" t="s">
        <v>10</v>
      </c>
      <c r="S4" s="52">
        <f>S36</f>
        <v>20</v>
      </c>
      <c r="T4" s="54">
        <f>T37</f>
        <v>42</v>
      </c>
      <c r="U4" s="26" t="s">
        <v>11</v>
      </c>
      <c r="V4" s="53">
        <f>V37</f>
        <v>49</v>
      </c>
    </row>
    <row r="5" spans="1:23" ht="18" customHeight="1" thickBot="1" thickTop="1">
      <c r="A5" s="156" t="s">
        <v>20</v>
      </c>
      <c r="B5" s="157"/>
      <c r="C5" s="157"/>
      <c r="D5" s="157"/>
      <c r="E5" s="157"/>
      <c r="F5" s="157"/>
      <c r="G5" s="155" t="s">
        <v>19</v>
      </c>
      <c r="H5" s="155"/>
      <c r="I5" s="155"/>
      <c r="J5" s="155"/>
      <c r="K5" s="155"/>
      <c r="L5" s="155"/>
      <c r="M5" s="155"/>
      <c r="N5" s="155"/>
      <c r="O5" s="155"/>
      <c r="P5" s="86"/>
      <c r="Q5" s="158" t="s">
        <v>15</v>
      </c>
      <c r="R5" s="159"/>
      <c r="S5" s="159"/>
      <c r="T5" s="159"/>
      <c r="U5" s="159"/>
      <c r="V5" s="160"/>
      <c r="W5" s="27"/>
    </row>
    <row r="6" spans="1:23" ht="19.5" customHeight="1" thickBot="1" thickTop="1">
      <c r="A6" s="31" t="s">
        <v>1</v>
      </c>
      <c r="B6" s="32"/>
      <c r="C6" s="55" t="s">
        <v>50</v>
      </c>
      <c r="D6" s="133" t="s">
        <v>51</v>
      </c>
      <c r="E6" s="133"/>
      <c r="F6" s="133"/>
      <c r="G6" s="133"/>
      <c r="H6" s="133"/>
      <c r="I6" s="134"/>
      <c r="J6" s="1"/>
      <c r="K6" s="1"/>
      <c r="L6" s="1"/>
      <c r="M6" s="31" t="s">
        <v>2</v>
      </c>
      <c r="N6" s="132" t="s">
        <v>38</v>
      </c>
      <c r="O6" s="132"/>
      <c r="P6" s="132"/>
      <c r="Q6" s="132"/>
      <c r="R6" s="132" t="s">
        <v>39</v>
      </c>
      <c r="S6" s="132"/>
      <c r="T6" s="132"/>
      <c r="U6" s="132"/>
      <c r="V6" s="136"/>
      <c r="W6" s="1"/>
    </row>
    <row r="7" spans="1:23" ht="19.5" customHeight="1" thickBot="1">
      <c r="A7" s="33" t="s">
        <v>3</v>
      </c>
      <c r="B7" s="34"/>
      <c r="C7" s="56" t="s">
        <v>52</v>
      </c>
      <c r="D7" s="144" t="s">
        <v>53</v>
      </c>
      <c r="E7" s="144"/>
      <c r="F7" s="144"/>
      <c r="G7" s="144"/>
      <c r="H7" s="144"/>
      <c r="I7" s="145"/>
      <c r="J7" s="1"/>
      <c r="K7" s="1"/>
      <c r="L7" s="1"/>
      <c r="M7" s="33" t="s">
        <v>4</v>
      </c>
      <c r="N7" s="141" t="s">
        <v>35</v>
      </c>
      <c r="O7" s="141"/>
      <c r="P7" s="141"/>
      <c r="Q7" s="141"/>
      <c r="R7" s="141" t="s">
        <v>36</v>
      </c>
      <c r="S7" s="141"/>
      <c r="T7" s="141"/>
      <c r="U7" s="141"/>
      <c r="V7" s="142"/>
      <c r="W7" s="1"/>
    </row>
    <row r="8" spans="1:23" ht="19.5" customHeight="1" thickBot="1">
      <c r="A8" s="33" t="s">
        <v>5</v>
      </c>
      <c r="B8" s="34"/>
      <c r="C8" s="56" t="s">
        <v>54</v>
      </c>
      <c r="D8" s="144" t="s">
        <v>55</v>
      </c>
      <c r="E8" s="144"/>
      <c r="F8" s="144"/>
      <c r="G8" s="144"/>
      <c r="H8" s="144"/>
      <c r="I8" s="145"/>
      <c r="J8" s="1"/>
      <c r="K8" s="1"/>
      <c r="L8" s="1"/>
      <c r="M8" s="33" t="s">
        <v>6</v>
      </c>
      <c r="N8" s="141" t="s">
        <v>40</v>
      </c>
      <c r="O8" s="141"/>
      <c r="P8" s="141"/>
      <c r="Q8" s="141"/>
      <c r="R8" s="141" t="s">
        <v>41</v>
      </c>
      <c r="S8" s="141"/>
      <c r="T8" s="141"/>
      <c r="U8" s="141"/>
      <c r="V8" s="142"/>
      <c r="W8" s="1"/>
    </row>
    <row r="9" spans="1:23" ht="19.5" customHeight="1" thickBot="1">
      <c r="A9" s="30" t="s">
        <v>7</v>
      </c>
      <c r="B9" s="35"/>
      <c r="C9" s="57" t="s">
        <v>56</v>
      </c>
      <c r="D9" s="146" t="s">
        <v>57</v>
      </c>
      <c r="E9" s="146"/>
      <c r="F9" s="146"/>
      <c r="G9" s="146"/>
      <c r="H9" s="146"/>
      <c r="I9" s="147"/>
      <c r="J9" s="1"/>
      <c r="K9" s="1"/>
      <c r="L9" s="1"/>
      <c r="M9" s="36" t="s">
        <v>8</v>
      </c>
      <c r="N9" s="135" t="s">
        <v>29</v>
      </c>
      <c r="O9" s="135"/>
      <c r="P9" s="135"/>
      <c r="Q9" s="135"/>
      <c r="R9" s="135" t="s">
        <v>42</v>
      </c>
      <c r="S9" s="135"/>
      <c r="T9" s="135"/>
      <c r="U9" s="135"/>
      <c r="V9" s="143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8" t="s">
        <v>18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8" t="s">
        <v>24</v>
      </c>
      <c r="N11" s="139"/>
      <c r="O11" s="139"/>
      <c r="P11" s="140"/>
      <c r="Q11" s="139" t="s">
        <v>27</v>
      </c>
      <c r="R11" s="139"/>
      <c r="S11" s="139"/>
      <c r="T11" s="139"/>
      <c r="U11" s="139"/>
      <c r="V11" s="140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7" t="s">
        <v>21</v>
      </c>
      <c r="I12" s="137"/>
      <c r="J12" s="137"/>
      <c r="K12" s="42"/>
      <c r="L12" s="42"/>
      <c r="M12" s="148"/>
      <c r="N12" s="149"/>
      <c r="O12" s="149"/>
      <c r="P12" s="64" t="s">
        <v>9</v>
      </c>
      <c r="Q12" s="129" t="s">
        <v>25</v>
      </c>
      <c r="R12" s="130"/>
      <c r="S12" s="131"/>
      <c r="T12" s="129" t="s">
        <v>26</v>
      </c>
      <c r="U12" s="130"/>
      <c r="V12" s="130"/>
      <c r="W12" s="1"/>
    </row>
    <row r="13" spans="1:23" ht="18.75" customHeight="1">
      <c r="A13" s="121" t="str">
        <f>$A$6&amp;"   "&amp;$D$6</f>
        <v>1.   König</v>
      </c>
      <c r="B13" s="122"/>
      <c r="C13" s="122"/>
      <c r="D13" s="122"/>
      <c r="E13" s="122"/>
      <c r="F13" s="38" t="s">
        <v>10</v>
      </c>
      <c r="G13" s="127" t="str">
        <f>$M$6&amp;"   "&amp;$R$6</f>
        <v>5.   Hampel</v>
      </c>
      <c r="H13" s="127"/>
      <c r="I13" s="127"/>
      <c r="J13" s="127"/>
      <c r="K13" s="127"/>
      <c r="L13" s="128"/>
      <c r="M13" s="59">
        <v>1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7" t="str">
        <f>$A$7&amp;"   "&amp;$D$7</f>
        <v>2.   Hahnel</v>
      </c>
      <c r="B14" s="118"/>
      <c r="C14" s="118"/>
      <c r="D14" s="118"/>
      <c r="E14" s="118"/>
      <c r="F14" s="37" t="s">
        <v>10</v>
      </c>
      <c r="G14" s="119" t="str">
        <f>$M$7&amp;"   "&amp;$R$7</f>
        <v>6.   Buza</v>
      </c>
      <c r="H14" s="119"/>
      <c r="I14" s="119"/>
      <c r="J14" s="119"/>
      <c r="K14" s="119"/>
      <c r="L14" s="120"/>
      <c r="M14" s="47">
        <v>4</v>
      </c>
      <c r="N14" s="8" t="s">
        <v>11</v>
      </c>
      <c r="O14" s="46">
        <v>6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5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21" t="str">
        <f>$A$8&amp;"   "&amp;$D$8</f>
        <v>3.   Baadte</v>
      </c>
      <c r="B15" s="122"/>
      <c r="C15" s="122"/>
      <c r="D15" s="122"/>
      <c r="E15" s="122"/>
      <c r="F15" s="38" t="s">
        <v>10</v>
      </c>
      <c r="G15" s="122" t="str">
        <f>$M$8&amp;"   "&amp;$R$8</f>
        <v>7.   Beck</v>
      </c>
      <c r="H15" s="122"/>
      <c r="I15" s="122"/>
      <c r="J15" s="122"/>
      <c r="K15" s="122"/>
      <c r="L15" s="123"/>
      <c r="M15" s="59">
        <v>3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7" t="str">
        <f>$A$9&amp;"   "&amp;$D$9</f>
        <v>4.   F.Wagner</v>
      </c>
      <c r="B16" s="118"/>
      <c r="C16" s="118"/>
      <c r="D16" s="118"/>
      <c r="E16" s="118"/>
      <c r="F16" s="37" t="s">
        <v>10</v>
      </c>
      <c r="G16" s="118" t="str">
        <f>$M$9&amp;"   "&amp;$R$9</f>
        <v>8.   Kaus</v>
      </c>
      <c r="H16" s="118"/>
      <c r="I16" s="118"/>
      <c r="J16" s="118"/>
      <c r="K16" s="118"/>
      <c r="L16" s="126"/>
      <c r="M16" s="47">
        <v>4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12</v>
      </c>
      <c r="U16" s="8" t="s">
        <v>11</v>
      </c>
      <c r="V16" s="66">
        <f>IF(ISNUMBER(O16),V14+SUM(O15:O16),"")</f>
        <v>14</v>
      </c>
      <c r="W16" s="1"/>
    </row>
    <row r="17" spans="1:23" ht="18.75" customHeight="1">
      <c r="A17" s="121" t="str">
        <f>$A$7&amp;"   "&amp;$D$7</f>
        <v>2.   Hahnel</v>
      </c>
      <c r="B17" s="122"/>
      <c r="C17" s="122"/>
      <c r="D17" s="122"/>
      <c r="E17" s="122"/>
      <c r="F17" s="38" t="s">
        <v>10</v>
      </c>
      <c r="G17" s="127" t="str">
        <f>$M$6&amp;"   "&amp;$R$6</f>
        <v>5.   Hampel</v>
      </c>
      <c r="H17" s="127"/>
      <c r="I17" s="127"/>
      <c r="J17" s="127"/>
      <c r="K17" s="127"/>
      <c r="L17" s="128"/>
      <c r="M17" s="59">
        <v>2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7" t="str">
        <f>$A$8&amp;"   "&amp;$D$8</f>
        <v>3.   Baadte</v>
      </c>
      <c r="B18" s="118"/>
      <c r="C18" s="118"/>
      <c r="D18" s="118"/>
      <c r="E18" s="118"/>
      <c r="F18" s="37" t="s">
        <v>10</v>
      </c>
      <c r="G18" s="119" t="str">
        <f>$M$7&amp;"   "&amp;$R$7</f>
        <v>6.   Buza</v>
      </c>
      <c r="H18" s="119"/>
      <c r="I18" s="119"/>
      <c r="J18" s="119"/>
      <c r="K18" s="119"/>
      <c r="L18" s="120"/>
      <c r="M18" s="47">
        <v>2</v>
      </c>
      <c r="N18" s="8" t="s">
        <v>11</v>
      </c>
      <c r="O18" s="46">
        <v>5</v>
      </c>
      <c r="P18" s="83">
        <v>8</v>
      </c>
      <c r="Q18" s="23">
        <f>IF(ISNUMBER(O18),Q16+IF(M17&gt;O17,2,IF(M17=O17,1,0))+IF(M18&gt;O18,2,IF(M18=O18,1,0)),"")</f>
        <v>3</v>
      </c>
      <c r="R18" s="8" t="s">
        <v>10</v>
      </c>
      <c r="S18" s="24">
        <f>IF(ISNUMBER(O18),S16+IF(M17&gt;O17,0,IF(M17=O17,1,2))+IF(M18&gt;O18,0,IF(M18=O18,1,2)),"")</f>
        <v>9</v>
      </c>
      <c r="T18" s="18">
        <f>IF(ISNUMBER(O18),T16+SUM(M17:M18),"")</f>
        <v>16</v>
      </c>
      <c r="U18" s="8" t="s">
        <v>11</v>
      </c>
      <c r="V18" s="66">
        <f>IF(ISNUMBER(O18),V16+SUM(O17:O18),"")</f>
        <v>22</v>
      </c>
      <c r="W18" s="1"/>
    </row>
    <row r="19" spans="1:23" ht="18.75" customHeight="1">
      <c r="A19" s="121" t="str">
        <f>$A$9&amp;"   "&amp;$D$9</f>
        <v>4.   F.Wagner</v>
      </c>
      <c r="B19" s="122"/>
      <c r="C19" s="122"/>
      <c r="D19" s="122"/>
      <c r="E19" s="122"/>
      <c r="F19" s="38" t="s">
        <v>10</v>
      </c>
      <c r="G19" s="122" t="str">
        <f>$M$8&amp;"   "&amp;$R$8</f>
        <v>7.   Beck</v>
      </c>
      <c r="H19" s="122"/>
      <c r="I19" s="122"/>
      <c r="J19" s="122"/>
      <c r="K19" s="122"/>
      <c r="L19" s="123"/>
      <c r="M19" s="59">
        <v>4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7" t="str">
        <f>$A$6&amp;"   "&amp;$D$6</f>
        <v>1.   König</v>
      </c>
      <c r="B20" s="118"/>
      <c r="C20" s="118"/>
      <c r="D20" s="118"/>
      <c r="E20" s="118"/>
      <c r="F20" s="37" t="s">
        <v>10</v>
      </c>
      <c r="G20" s="118" t="str">
        <f>$M$9&amp;"   "&amp;$R$9</f>
        <v>8.   Kaus</v>
      </c>
      <c r="H20" s="118"/>
      <c r="I20" s="118"/>
      <c r="J20" s="118"/>
      <c r="K20" s="118"/>
      <c r="L20" s="126"/>
      <c r="M20" s="47">
        <v>4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24</v>
      </c>
      <c r="U20" s="8" t="s">
        <v>11</v>
      </c>
      <c r="V20" s="66">
        <f>IF(ISNUMBER(O20),V18+SUM(O19:O20),"")</f>
        <v>26</v>
      </c>
      <c r="W20" s="1"/>
    </row>
    <row r="21" spans="1:25" ht="18.75" customHeight="1">
      <c r="A21" s="121" t="str">
        <f>$A$9&amp;"   "&amp;$D$9</f>
        <v>4.   F.Wagner</v>
      </c>
      <c r="B21" s="122"/>
      <c r="C21" s="122"/>
      <c r="D21" s="122"/>
      <c r="E21" s="122"/>
      <c r="F21" s="38" t="s">
        <v>10</v>
      </c>
      <c r="G21" s="127" t="str">
        <f>$M$7&amp;"   "&amp;$R$7</f>
        <v>6.   Buza</v>
      </c>
      <c r="H21" s="127"/>
      <c r="I21" s="127"/>
      <c r="J21" s="127"/>
      <c r="K21" s="127"/>
      <c r="L21" s="128"/>
      <c r="M21" s="59">
        <v>1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7" t="str">
        <f>$A$8&amp;"   "&amp;$D$8</f>
        <v>3.   Baadte</v>
      </c>
      <c r="B22" s="118"/>
      <c r="C22" s="118"/>
      <c r="D22" s="118"/>
      <c r="E22" s="118"/>
      <c r="F22" s="37" t="s">
        <v>10</v>
      </c>
      <c r="G22" s="119" t="str">
        <f>$M$6&amp;"   "&amp;$R$6</f>
        <v>5.   Hampel</v>
      </c>
      <c r="H22" s="119"/>
      <c r="I22" s="119"/>
      <c r="J22" s="119"/>
      <c r="K22" s="119"/>
      <c r="L22" s="120"/>
      <c r="M22" s="47">
        <v>2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8</v>
      </c>
      <c r="R22" s="8" t="s">
        <v>10</v>
      </c>
      <c r="S22" s="24">
        <f>IF(ISNUMBER(O22),S20+IF(M21&gt;O21,0,IF(M21=O21,1,2))+IF(M22&gt;O22,0,IF(M22=O22,1,2)),"")</f>
        <v>12</v>
      </c>
      <c r="T22" s="18">
        <f>IF(ISNUMBER(O22),T20+SUM(M21:M22),"")</f>
        <v>27</v>
      </c>
      <c r="U22" s="8" t="s">
        <v>11</v>
      </c>
      <c r="V22" s="66">
        <f>IF(ISNUMBER(O22),V20+SUM(O21:O22),"")</f>
        <v>32</v>
      </c>
      <c r="W22" s="1"/>
    </row>
    <row r="23" spans="1:23" ht="18.75" customHeight="1">
      <c r="A23" s="121" t="str">
        <f>$A$7&amp;"   "&amp;$D$7</f>
        <v>2.   Hahnel</v>
      </c>
      <c r="B23" s="122"/>
      <c r="C23" s="122"/>
      <c r="D23" s="122"/>
      <c r="E23" s="122"/>
      <c r="F23" s="38" t="s">
        <v>10</v>
      </c>
      <c r="G23" s="122" t="str">
        <f>$M$9&amp;"   "&amp;$R$9</f>
        <v>8.   Kaus</v>
      </c>
      <c r="H23" s="122"/>
      <c r="I23" s="122"/>
      <c r="J23" s="122"/>
      <c r="K23" s="122"/>
      <c r="L23" s="123"/>
      <c r="M23" s="59">
        <v>2</v>
      </c>
      <c r="N23" s="9" t="s">
        <v>11</v>
      </c>
      <c r="O23" s="60">
        <v>5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7" t="str">
        <f>$A$6&amp;"   "&amp;$D$6</f>
        <v>1.   König</v>
      </c>
      <c r="B24" s="118"/>
      <c r="C24" s="118"/>
      <c r="D24" s="118"/>
      <c r="E24" s="118"/>
      <c r="F24" s="37" t="s">
        <v>10</v>
      </c>
      <c r="G24" s="118" t="str">
        <f>$M$8&amp;"   "&amp;$R$8</f>
        <v>7.   Beck</v>
      </c>
      <c r="H24" s="118"/>
      <c r="I24" s="118"/>
      <c r="J24" s="118"/>
      <c r="K24" s="118"/>
      <c r="L24" s="126"/>
      <c r="M24" s="47">
        <v>2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8</v>
      </c>
      <c r="R24" s="8" t="s">
        <v>10</v>
      </c>
      <c r="S24" s="24">
        <f>IF(ISNUMBER(O24),S22+IF(M23&gt;O23,0,IF(M23=O23,1,2))+IF(M24&gt;O24,0,IF(M24=O24,1,2)),"")</f>
        <v>16</v>
      </c>
      <c r="T24" s="18">
        <f>IF(ISNUMBER(O24),T22+SUM(M23:M24),"")</f>
        <v>31</v>
      </c>
      <c r="U24" s="8" t="s">
        <v>11</v>
      </c>
      <c r="V24" s="66">
        <f>IF(ISNUMBER(O24),V22+SUM(O23:O24),"")</f>
        <v>40</v>
      </c>
      <c r="W24" s="1"/>
    </row>
    <row r="25" spans="1:23" ht="18.75" customHeight="1">
      <c r="A25" s="121" t="str">
        <f>$A$6&amp;"   "&amp;$D$6</f>
        <v>1.   König</v>
      </c>
      <c r="B25" s="122"/>
      <c r="C25" s="122"/>
      <c r="D25" s="122"/>
      <c r="E25" s="122"/>
      <c r="F25" s="38" t="s">
        <v>10</v>
      </c>
      <c r="G25" s="127" t="str">
        <f>$M$7&amp;"   "&amp;$R$7</f>
        <v>6.   Buza</v>
      </c>
      <c r="H25" s="127"/>
      <c r="I25" s="127"/>
      <c r="J25" s="127"/>
      <c r="K25" s="127"/>
      <c r="L25" s="128"/>
      <c r="M25" s="59">
        <v>4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7" t="str">
        <f>$A$9&amp;"   "&amp;$D$9</f>
        <v>4.   F.Wagner</v>
      </c>
      <c r="B26" s="118"/>
      <c r="C26" s="118"/>
      <c r="D26" s="118"/>
      <c r="E26" s="118"/>
      <c r="F26" s="37" t="s">
        <v>10</v>
      </c>
      <c r="G26" s="119" t="str">
        <f>$M$6&amp;"   "&amp;$R$6</f>
        <v>5.   Hampel</v>
      </c>
      <c r="H26" s="119"/>
      <c r="I26" s="119"/>
      <c r="J26" s="119"/>
      <c r="K26" s="119"/>
      <c r="L26" s="120"/>
      <c r="M26" s="47">
        <v>4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12</v>
      </c>
      <c r="R26" s="8" t="s">
        <v>10</v>
      </c>
      <c r="S26" s="24">
        <f>IF(ISNUMBER(O26),S24+IF(M25&gt;O25,0,IF(M25=O25,1,2))+IF(M26&gt;O26,0,IF(M26=O26,1,2)),"")</f>
        <v>16</v>
      </c>
      <c r="T26" s="18">
        <f>IF(ISNUMBER(O26),T24+SUM(M25:M26),"")</f>
        <v>39</v>
      </c>
      <c r="U26" s="8" t="s">
        <v>11</v>
      </c>
      <c r="V26" s="66">
        <f>IF(ISNUMBER(O26),V24+SUM(O25:O26),"")</f>
        <v>44</v>
      </c>
      <c r="W26" s="1"/>
    </row>
    <row r="27" spans="1:23" ht="18.75" customHeight="1">
      <c r="A27" s="121" t="str">
        <f>$A$8&amp;"   "&amp;$D$8</f>
        <v>3.   Baadte</v>
      </c>
      <c r="B27" s="122"/>
      <c r="C27" s="122"/>
      <c r="D27" s="122"/>
      <c r="E27" s="122"/>
      <c r="F27" s="38" t="s">
        <v>10</v>
      </c>
      <c r="G27" s="122" t="str">
        <f>$M$9&amp;"   "&amp;$R$9</f>
        <v>8.   Kaus</v>
      </c>
      <c r="H27" s="122"/>
      <c r="I27" s="122"/>
      <c r="J27" s="122"/>
      <c r="K27" s="122"/>
      <c r="L27" s="123"/>
      <c r="M27" s="59">
        <v>0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7" t="str">
        <f>$A$7&amp;"   "&amp;$D$7</f>
        <v>2.   Hahnel</v>
      </c>
      <c r="B28" s="118"/>
      <c r="C28" s="118"/>
      <c r="D28" s="118"/>
      <c r="E28" s="118"/>
      <c r="F28" s="37" t="s">
        <v>10</v>
      </c>
      <c r="G28" s="118" t="str">
        <f>$M$8&amp;"   "&amp;$R$8</f>
        <v>7.   Beck</v>
      </c>
      <c r="H28" s="118"/>
      <c r="I28" s="118"/>
      <c r="J28" s="118"/>
      <c r="K28" s="118"/>
      <c r="L28" s="126"/>
      <c r="M28" s="47">
        <v>3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12</v>
      </c>
      <c r="R28" s="8" t="s">
        <v>10</v>
      </c>
      <c r="S28" s="24">
        <f>IF(ISNUMBER(O28),S26+IF(M27&gt;O27,0,IF(M27=O27,1,2))+IF(M28&gt;O28,0,IF(M28=O28,1,2)),"")</f>
        <v>20</v>
      </c>
      <c r="T28" s="18">
        <f>IF(ISNUMBER(O28),T26+SUM(M27:M28),"")</f>
        <v>42</v>
      </c>
      <c r="U28" s="8" t="s">
        <v>11</v>
      </c>
      <c r="V28" s="66">
        <f>IF(ISNUMBER(O28),V26+SUM(O27:O28),"")</f>
        <v>49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0"/>
      <c r="B30" s="111"/>
      <c r="C30" s="112"/>
      <c r="D30" s="106" t="str">
        <f>IF(R6="","",R6)</f>
        <v>Hampel</v>
      </c>
      <c r="E30" s="107"/>
      <c r="F30" s="107"/>
      <c r="G30" s="108" t="str">
        <f>IF(R7="","",R7)</f>
        <v>Buza</v>
      </c>
      <c r="H30" s="107"/>
      <c r="I30" s="109"/>
      <c r="J30" s="107" t="str">
        <f>IF(R8="","",R8)</f>
        <v>Beck</v>
      </c>
      <c r="K30" s="107"/>
      <c r="L30" s="109"/>
      <c r="M30" s="107" t="str">
        <f>IF(R9="","",R9)</f>
        <v>Kaus</v>
      </c>
      <c r="N30" s="107"/>
      <c r="O30" s="124"/>
      <c r="P30" s="1"/>
      <c r="Q30" s="125" t="s">
        <v>12</v>
      </c>
      <c r="R30" s="115"/>
      <c r="S30" s="116"/>
      <c r="T30" s="115" t="s">
        <v>13</v>
      </c>
      <c r="U30" s="115"/>
      <c r="V30" s="116"/>
      <c r="W30" s="1"/>
    </row>
    <row r="31" spans="1:23" ht="18.75" customHeight="1" thickBot="1">
      <c r="A31" s="69" t="s">
        <v>1</v>
      </c>
      <c r="B31" s="113" t="str">
        <f>IF(D6="","",D6)</f>
        <v>König</v>
      </c>
      <c r="C31" s="113"/>
      <c r="D31" s="70">
        <f>IF(ISNUMBER(M13),M13,"")</f>
        <v>1</v>
      </c>
      <c r="E31" s="71" t="s">
        <v>11</v>
      </c>
      <c r="F31" s="72">
        <f>IF(ISNUMBER(O13),O13,"")</f>
        <v>1</v>
      </c>
      <c r="G31" s="70">
        <f>IF(ISNUMBER(M25),M25,"")</f>
        <v>4</v>
      </c>
      <c r="H31" s="71" t="s">
        <v>11</v>
      </c>
      <c r="I31" s="72">
        <f>IF(ISNUMBER(O25),O25,"")</f>
        <v>1</v>
      </c>
      <c r="J31" s="70">
        <f>IF(ISNUMBER(M24),M24,"")</f>
        <v>2</v>
      </c>
      <c r="K31" s="71" t="s">
        <v>11</v>
      </c>
      <c r="L31" s="72">
        <f>IF(ISNUMBER(O24),O24,"")</f>
        <v>3</v>
      </c>
      <c r="M31" s="70">
        <f>IF(ISNUMBER(M20),M20,"")</f>
        <v>4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11</v>
      </c>
      <c r="U31" s="25" t="s">
        <v>11</v>
      </c>
      <c r="V31" s="61">
        <f>SUM(F31,I31,L31,O31)</f>
        <v>7</v>
      </c>
      <c r="W31" s="1"/>
    </row>
    <row r="32" spans="1:23" ht="19.5" customHeight="1" thickBot="1">
      <c r="A32" s="74" t="s">
        <v>3</v>
      </c>
      <c r="B32" s="114" t="str">
        <f>IF(D7="","",D7)</f>
        <v>Hahnel</v>
      </c>
      <c r="C32" s="114"/>
      <c r="D32" s="67">
        <f>IF(ISNUMBER(M17),M17,"")</f>
        <v>2</v>
      </c>
      <c r="E32" s="75" t="s">
        <v>11</v>
      </c>
      <c r="F32" s="68">
        <f>IF(ISNUMBER(O17),O17,"")</f>
        <v>3</v>
      </c>
      <c r="G32" s="67">
        <f>IF(ISNUMBER(M14),M14,"")</f>
        <v>4</v>
      </c>
      <c r="H32" s="75" t="s">
        <v>11</v>
      </c>
      <c r="I32" s="68">
        <f>IF(ISNUMBER(O14),O14,"")</f>
        <v>6</v>
      </c>
      <c r="J32" s="67">
        <f>IF(ISNUMBER(M28),M28,"")</f>
        <v>3</v>
      </c>
      <c r="K32" s="75" t="s">
        <v>11</v>
      </c>
      <c r="L32" s="68">
        <f>IF(ISNUMBER(O28),O28,"")</f>
        <v>4</v>
      </c>
      <c r="M32" s="67">
        <f>IF(ISNUMBER(M23),M23,"")</f>
        <v>2</v>
      </c>
      <c r="N32" s="75" t="s">
        <v>11</v>
      </c>
      <c r="O32" s="76">
        <f>IF(ISNUMBER(O23),O23,"")</f>
        <v>5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0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8</v>
      </c>
      <c r="T32" s="19">
        <f>SUM(D32,G32,J32,M32)</f>
        <v>11</v>
      </c>
      <c r="U32" s="4" t="s">
        <v>11</v>
      </c>
      <c r="V32" s="62">
        <f>SUM(F32,I32,L32,O32)</f>
        <v>18</v>
      </c>
      <c r="W32" s="1"/>
    </row>
    <row r="33" spans="1:23" ht="19.5" customHeight="1" thickBot="1">
      <c r="A33" s="74" t="s">
        <v>5</v>
      </c>
      <c r="B33" s="114" t="str">
        <f>IF(D8="","",D8)</f>
        <v>Baadte</v>
      </c>
      <c r="C33" s="114"/>
      <c r="D33" s="67">
        <f>IF(ISNUMBER(M22),M22,"")</f>
        <v>2</v>
      </c>
      <c r="E33" s="75" t="s">
        <v>11</v>
      </c>
      <c r="F33" s="68">
        <f>IF(ISNUMBER(O22),O22,"")</f>
        <v>2</v>
      </c>
      <c r="G33" s="67">
        <f>IF(ISNUMBER(M18),M18,"")</f>
        <v>2</v>
      </c>
      <c r="H33" s="75" t="s">
        <v>11</v>
      </c>
      <c r="I33" s="68">
        <f>IF(ISNUMBER(O18),O18,"")</f>
        <v>5</v>
      </c>
      <c r="J33" s="67">
        <f>IF(ISNUMBER(M15),M15,"")</f>
        <v>3</v>
      </c>
      <c r="K33" s="75" t="s">
        <v>11</v>
      </c>
      <c r="L33" s="68">
        <f>IF(ISNUMBER(O15),O15,"")</f>
        <v>2</v>
      </c>
      <c r="M33" s="67">
        <f>IF(ISNUMBER(M27),M27,"")</f>
        <v>0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7</v>
      </c>
      <c r="U33" s="4" t="s">
        <v>11</v>
      </c>
      <c r="V33" s="62">
        <f>SUM(F33,I33,L33,O33)</f>
        <v>10</v>
      </c>
      <c r="W33" s="1"/>
    </row>
    <row r="34" spans="1:23" ht="18.75" customHeight="1" thickBot="1">
      <c r="A34" s="77" t="s">
        <v>7</v>
      </c>
      <c r="B34" s="105" t="str">
        <f>IF(D9="","",D9)</f>
        <v>F.Wagner</v>
      </c>
      <c r="C34" s="105"/>
      <c r="D34" s="78">
        <f>IF(ISNUMBER(M26),M26,"")</f>
        <v>4</v>
      </c>
      <c r="E34" s="79" t="s">
        <v>11</v>
      </c>
      <c r="F34" s="80">
        <f>IF(ISNUMBER(O26),O26,"")</f>
        <v>3</v>
      </c>
      <c r="G34" s="78">
        <f>IF(ISNUMBER(M21),M21,"")</f>
        <v>1</v>
      </c>
      <c r="H34" s="79" t="s">
        <v>11</v>
      </c>
      <c r="I34" s="80">
        <f>IF(ISNUMBER(O21),O21,"")</f>
        <v>4</v>
      </c>
      <c r="J34" s="78">
        <f>IF(ISNUMBER(M19),M19,"")</f>
        <v>4</v>
      </c>
      <c r="K34" s="79" t="s">
        <v>11</v>
      </c>
      <c r="L34" s="80">
        <f>IF(ISNUMBER(O19),O19,"")</f>
        <v>2</v>
      </c>
      <c r="M34" s="78">
        <f>IF(ISNUMBER(M16),M16,"")</f>
        <v>4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13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2" t="s">
        <v>12</v>
      </c>
      <c r="B36" s="103"/>
      <c r="C36" s="104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6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2</v>
      </c>
      <c r="J36" s="7">
        <f>IF(ISNUMBER(L31),IF(L31&gt;J31,2,IF(L31=J31,1,0)),0)+IF(ISNUMBER(L32),IF(L32&gt;J32,2,IF(L32=J32,1,0)),0)+IF(ISNUMBER(L33),IF(L33&gt;J33,2,IF(L33=J33,1,0)),0)+IF(ISNUMBER(L34),IF(L34&gt;J34,2,IF(L34=J34,1,0)),0)</f>
        <v>4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4</v>
      </c>
      <c r="M36" s="7">
        <f>IF(ISNUMBER(O31),IF(O31&gt;M31,2,IF(O31=M31,1,0)),0)+IF(ISNUMBER(O32),IF(O32&gt;M32,2,IF(O32=M32,1,0)),0)+IF(ISNUMBER(O33),IF(O33&gt;M33,2,IF(O33=M33,1,0)),0)+IF(ISNUMBER(O34),IF(O34&gt;M34,2,IF(O34=M34,1,0)),0)</f>
        <v>6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2</v>
      </c>
      <c r="P36" s="1"/>
      <c r="Q36" s="21">
        <f>SUM(Q31:Q34)</f>
        <v>12</v>
      </c>
      <c r="R36" s="3" t="s">
        <v>10</v>
      </c>
      <c r="S36" s="22">
        <f>SUM(S31:S34)</f>
        <v>20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9</v>
      </c>
      <c r="E37" s="48" t="s">
        <v>11</v>
      </c>
      <c r="F37" s="11">
        <f>SUM(D31:D34)</f>
        <v>9</v>
      </c>
      <c r="G37" s="12">
        <f>SUM(I31:I34)</f>
        <v>16</v>
      </c>
      <c r="H37" s="5" t="s">
        <v>11</v>
      </c>
      <c r="I37" s="11">
        <f>SUM(G31:G34)</f>
        <v>11</v>
      </c>
      <c r="J37" s="12">
        <f>SUM(L31:L34)</f>
        <v>11</v>
      </c>
      <c r="K37" s="5" t="s">
        <v>11</v>
      </c>
      <c r="L37" s="11">
        <f>SUM(J31:J34)</f>
        <v>12</v>
      </c>
      <c r="M37" s="12">
        <f>SUM(O31:O34)</f>
        <v>13</v>
      </c>
      <c r="N37" s="5" t="s">
        <v>11</v>
      </c>
      <c r="O37" s="15">
        <f>SUM(M31:M34)</f>
        <v>10</v>
      </c>
      <c r="P37" s="1"/>
      <c r="Q37" s="97"/>
      <c r="R37" s="98"/>
      <c r="S37" s="98"/>
      <c r="T37" s="20">
        <f>SUM(T31:T34)</f>
        <v>42</v>
      </c>
      <c r="U37" s="5" t="s">
        <v>11</v>
      </c>
      <c r="V37" s="15">
        <f>SUM(V31:V34)</f>
        <v>49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0" t="s">
        <v>22</v>
      </c>
      <c r="C39" s="100"/>
      <c r="D39" s="100"/>
      <c r="E39" s="100"/>
      <c r="F39" s="100"/>
      <c r="G39" s="1"/>
      <c r="H39" s="1"/>
      <c r="I39" s="101">
        <v>42868</v>
      </c>
      <c r="J39" s="101"/>
      <c r="K39" s="101"/>
      <c r="L39" s="101"/>
      <c r="M39" s="1"/>
      <c r="N39" s="1"/>
      <c r="O39" s="100" t="s">
        <v>17</v>
      </c>
      <c r="P39" s="100"/>
      <c r="Q39" s="100"/>
      <c r="R39" s="100"/>
      <c r="S39" s="100"/>
      <c r="T39" s="100"/>
      <c r="U39" s="100"/>
      <c r="V39" s="100"/>
      <c r="W39" s="1"/>
    </row>
    <row r="40" spans="1:23" ht="15.75" customHeight="1">
      <c r="A40" s="99" t="s">
        <v>23</v>
      </c>
      <c r="B40" s="99"/>
      <c r="C40" s="99"/>
      <c r="D40" s="99"/>
      <c r="E40" s="99"/>
      <c r="F40" s="99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Lorenzen, Christian</cp:lastModifiedBy>
  <cp:lastPrinted>2017-06-14T15:34:16Z</cp:lastPrinted>
  <dcterms:created xsi:type="dcterms:W3CDTF">1999-12-24T22:39:26Z</dcterms:created>
  <dcterms:modified xsi:type="dcterms:W3CDTF">2017-06-14T15:34:22Z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1707619006</vt:i4>
  </property>
  <property fmtid="{D5CDD505-2E9C-101B-9397-08002B2CF9AE}" pid="4" name="_NewReviewCyc">
    <vt:lpwstr/>
  </property>
  <property fmtid="{D5CDD505-2E9C-101B-9397-08002B2CF9AE}" pid="5" name="_EmailSubje">
    <vt:lpwstr>I Bu / Archiv / Ewige Tabelle / Neuer Stand / 2016/17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