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60" tabRatio="829" activeTab="2"/>
  </bookViews>
  <sheets>
    <sheet name="1_Halbfinale" sheetId="1" r:id="rId1"/>
    <sheet name="2_Halbfinale " sheetId="2" r:id="rId2"/>
    <sheet name="DMM_Endspiel" sheetId="3" r:id="rId3"/>
  </sheets>
  <definedNames>
    <definedName name="_xlnm.Print_Area" localSheetId="0">'1_Halbfinale'!$A$1:$V$40</definedName>
    <definedName name="_xlnm.Print_Area" localSheetId="1">'2_Halbfinale '!$A$1:$V$40</definedName>
    <definedName name="_xlnm.Print_Area" localSheetId="2">'DMM_Endspiel'!$A$1:$V$40</definedName>
  </definedNames>
  <calcPr fullCalcOnLoad="1"/>
</workbook>
</file>

<file path=xl/sharedStrings.xml><?xml version="1.0" encoding="utf-8"?>
<sst xmlns="http://schemas.openxmlformats.org/spreadsheetml/2006/main" count="411" uniqueCount="64">
  <si>
    <t>Clubkampf</t>
  </si>
  <si>
    <t>1.</t>
  </si>
  <si>
    <t>5.</t>
  </si>
  <si>
    <t>2.</t>
  </si>
  <si>
    <t>6.</t>
  </si>
  <si>
    <t>3.</t>
  </si>
  <si>
    <t>7.</t>
  </si>
  <si>
    <t>4.</t>
  </si>
  <si>
    <t>8.</t>
  </si>
  <si>
    <t>S</t>
  </si>
  <si>
    <t>-</t>
  </si>
  <si>
    <t>:</t>
  </si>
  <si>
    <t>Punkte</t>
  </si>
  <si>
    <t>Tore</t>
  </si>
  <si>
    <t>Nr.</t>
  </si>
  <si>
    <t>Gäste</t>
  </si>
  <si>
    <t>Datum</t>
  </si>
  <si>
    <t>_______________________________</t>
  </si>
  <si>
    <t>Spielpaarungen</t>
  </si>
  <si>
    <t>Mannschaftsaufstellung</t>
  </si>
  <si>
    <t xml:space="preserve">            Gastgeber               </t>
  </si>
  <si>
    <t>Spieler</t>
  </si>
  <si>
    <t>___________________________</t>
  </si>
  <si>
    <t>Unterschrift Gastgeber</t>
  </si>
  <si>
    <t>Ergebnisse</t>
  </si>
  <si>
    <t>Spiel Punkte</t>
  </si>
  <si>
    <t>Spiel Tore</t>
  </si>
  <si>
    <t>Spielstand</t>
  </si>
  <si>
    <t>Unterschrift Gäste</t>
  </si>
  <si>
    <t>Michael</t>
  </si>
  <si>
    <t>Sebastian</t>
  </si>
  <si>
    <t>Florian</t>
  </si>
  <si>
    <t>F.Wagner</t>
  </si>
  <si>
    <t>Sascha</t>
  </si>
  <si>
    <t>Bareis</t>
  </si>
  <si>
    <t>S.Wagner</t>
  </si>
  <si>
    <t>William</t>
  </si>
  <si>
    <t>Schwaß</t>
  </si>
  <si>
    <t>Zaczek</t>
  </si>
  <si>
    <t>Kai</t>
  </si>
  <si>
    <t>Schäfer</t>
  </si>
  <si>
    <t>Normann</t>
  </si>
  <si>
    <t>Koch</t>
  </si>
  <si>
    <t>DMM Play - Off Endspiel   2013 / 2014</t>
  </si>
  <si>
    <t>DMM Play - Off Halbfinale   2013 / 2014</t>
  </si>
  <si>
    <t xml:space="preserve">TKC 71 Hirschlanden I  -  TKV Grönwohld I </t>
  </si>
  <si>
    <t>SG 94 Hannover I   -  Celtic Berlin I</t>
  </si>
  <si>
    <t>Fabio</t>
  </si>
  <si>
    <t>De Nicolo</t>
  </si>
  <si>
    <t>Marc</t>
  </si>
  <si>
    <t>Koschenz</t>
  </si>
  <si>
    <t>Jens</t>
  </si>
  <si>
    <t>König</t>
  </si>
  <si>
    <t>Krapoth</t>
  </si>
  <si>
    <t>Oliver</t>
  </si>
  <si>
    <t>Schell</t>
  </si>
  <si>
    <t>Christian</t>
  </si>
  <si>
    <t>Kuch</t>
  </si>
  <si>
    <t>Patrick</t>
  </si>
  <si>
    <t>Malessa</t>
  </si>
  <si>
    <t>Lorenzen</t>
  </si>
  <si>
    <t>Marcel</t>
  </si>
  <si>
    <t>Horchert</t>
  </si>
  <si>
    <t>SG 94 Hannover I   -  TKV Grönwohld I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</si>
</sst>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\I\S\B\N\ #\-####\-####\-#"/>
    <numFmt numFmtId="174" formatCode="yyyy\-mm\-dd"/>
    <numFmt numFmtId="175" formatCode="mmmmm\-yy"/>
    <numFmt numFmtId="176" formatCode="_-* #,##0.00\ [$€-1]_-;\-* #,##0.00\ [$€-1]_-;_-* &quot;-&quot;??\ [$€-1]_-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90"/>
      <name val="Swiss911 XCm BT"/>
      <family val="2"/>
    </font>
    <font>
      <b/>
      <sz val="26"/>
      <name val="Times New Roman"/>
      <family val="1"/>
    </font>
    <font>
      <sz val="11"/>
      <name val="Times New Roman"/>
      <family val="1"/>
    </font>
    <font>
      <sz val="90"/>
      <name val="Impact"/>
      <family val="2"/>
    </font>
    <font>
      <b/>
      <u val="single"/>
      <sz val="20"/>
      <name val="Times New Roman"/>
      <family val="1"/>
    </font>
    <font>
      <b/>
      <sz val="2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ck"/>
      <top style="medium"/>
      <bottom style="thick"/>
    </border>
    <border>
      <left style="medium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7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2" xfId="0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4" xfId="0" applyFont="1" applyBorder="1" applyAlignment="1">
      <alignment/>
    </xf>
    <xf numFmtId="0" fontId="9" fillId="0" borderId="0" xfId="0" applyFont="1" applyAlignment="1">
      <alignment vertical="center"/>
    </xf>
    <xf numFmtId="0" fontId="8" fillId="0" borderId="25" xfId="0" applyFont="1" applyFill="1" applyBorder="1" applyAlignment="1">
      <alignment horizontal="center" shrinkToFit="1"/>
    </xf>
    <xf numFmtId="0" fontId="12" fillId="0" borderId="25" xfId="0" applyFont="1" applyFill="1" applyBorder="1" applyAlignment="1">
      <alignment horizontal="center" shrinkToFit="1"/>
    </xf>
    <xf numFmtId="0" fontId="0" fillId="0" borderId="25" xfId="0" applyFill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6" fillId="0" borderId="16" xfId="0" applyFont="1" applyBorder="1" applyAlignment="1">
      <alignment vertical="center"/>
    </xf>
    <xf numFmtId="0" fontId="6" fillId="0" borderId="3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0" fontId="6" fillId="0" borderId="29" xfId="0" applyNumberFormat="1" applyFont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6" fillId="0" borderId="34" xfId="54" applyFont="1" applyBorder="1" applyAlignment="1">
      <alignment horizontal="left"/>
      <protection/>
    </xf>
    <xf numFmtId="0" fontId="6" fillId="0" borderId="11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176" fontId="0" fillId="0" borderId="0" xfId="46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10" fillId="0" borderId="22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6" fillId="0" borderId="33" xfId="0" applyFont="1" applyBorder="1" applyAlignment="1">
      <alignment horizontal="center" vertical="center"/>
    </xf>
    <xf numFmtId="0" fontId="21" fillId="0" borderId="38" xfId="0" applyFont="1" applyBorder="1" applyAlignment="1">
      <alignment horizontal="right"/>
    </xf>
    <xf numFmtId="0" fontId="21" fillId="0" borderId="39" xfId="0" applyFont="1" applyBorder="1" applyAlignment="1">
      <alignment horizontal="center"/>
    </xf>
    <xf numFmtId="0" fontId="21" fillId="0" borderId="40" xfId="0" applyFont="1" applyBorder="1" applyAlignment="1">
      <alignment/>
    </xf>
    <xf numFmtId="0" fontId="21" fillId="0" borderId="32" xfId="0" applyFont="1" applyBorder="1" applyAlignment="1">
      <alignment horizontal="right"/>
    </xf>
    <xf numFmtId="0" fontId="21" fillId="0" borderId="16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41" xfId="0" applyFont="1" applyBorder="1" applyAlignment="1">
      <alignment horizontal="center"/>
    </xf>
    <xf numFmtId="0" fontId="21" fillId="0" borderId="42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43" xfId="0" applyFont="1" applyBorder="1" applyAlignment="1">
      <alignment horizontal="center"/>
    </xf>
    <xf numFmtId="0" fontId="21" fillId="0" borderId="26" xfId="0" applyFont="1" applyBorder="1" applyAlignment="1">
      <alignment/>
    </xf>
    <xf numFmtId="0" fontId="21" fillId="0" borderId="17" xfId="0" applyFont="1" applyBorder="1" applyAlignment="1">
      <alignment horizontal="right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6" fillId="33" borderId="4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45" xfId="0" applyFont="1" applyFill="1" applyBorder="1" applyAlignment="1">
      <alignment/>
    </xf>
    <xf numFmtId="0" fontId="8" fillId="33" borderId="46" xfId="0" applyFont="1" applyFill="1" applyBorder="1" applyAlignment="1">
      <alignment horizontal="center" shrinkToFit="1"/>
    </xf>
    <xf numFmtId="0" fontId="0" fillId="33" borderId="47" xfId="0" applyFill="1" applyBorder="1" applyAlignment="1">
      <alignment/>
    </xf>
    <xf numFmtId="0" fontId="11" fillId="33" borderId="46" xfId="0" applyFont="1" applyFill="1" applyBorder="1" applyAlignment="1">
      <alignment horizontal="center" shrinkToFit="1"/>
    </xf>
    <xf numFmtId="0" fontId="0" fillId="33" borderId="46" xfId="0" applyFill="1" applyBorder="1" applyAlignment="1">
      <alignment/>
    </xf>
    <xf numFmtId="0" fontId="0" fillId="33" borderId="48" xfId="0" applyFill="1" applyBorder="1" applyAlignment="1">
      <alignment/>
    </xf>
    <xf numFmtId="176" fontId="0" fillId="0" borderId="0" xfId="46" applyAlignment="1">
      <alignment/>
    </xf>
    <xf numFmtId="0" fontId="9" fillId="0" borderId="3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49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19" fillId="0" borderId="0" xfId="0" applyNumberFormat="1" applyFont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1" fillId="0" borderId="27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2" fillId="33" borderId="27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9" xfId="0" applyFont="1" applyFill="1" applyBorder="1" applyAlignment="1">
      <alignment horizontal="center"/>
    </xf>
    <xf numFmtId="0" fontId="21" fillId="0" borderId="16" xfId="0" applyFont="1" applyBorder="1" applyAlignment="1">
      <alignment horizontal="left" vertical="center"/>
    </xf>
    <xf numFmtId="0" fontId="21" fillId="0" borderId="39" xfId="0" applyFont="1" applyBorder="1" applyAlignment="1">
      <alignment horizontal="left" vertical="center"/>
    </xf>
    <xf numFmtId="0" fontId="9" fillId="0" borderId="11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2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21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6" fillId="0" borderId="33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31" xfId="0" applyFont="1" applyBorder="1" applyAlignment="1">
      <alignment/>
    </xf>
    <xf numFmtId="0" fontId="10" fillId="0" borderId="4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6" fillId="0" borderId="13" xfId="54" applyFont="1" applyBorder="1" applyAlignment="1">
      <alignment horizontal="left"/>
      <protection/>
    </xf>
    <xf numFmtId="0" fontId="6" fillId="0" borderId="19" xfId="54" applyFont="1" applyBorder="1" applyAlignment="1">
      <alignment horizontal="left"/>
      <protection/>
    </xf>
    <xf numFmtId="0" fontId="6" fillId="0" borderId="29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10" fillId="0" borderId="10" xfId="0" applyFont="1" applyBorder="1" applyAlignment="1">
      <alignment horizontal="left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4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54" xfId="0" applyFont="1" applyBorder="1" applyAlignment="1">
      <alignment horizontal="left"/>
    </xf>
    <xf numFmtId="0" fontId="6" fillId="0" borderId="11" xfId="54" applyFont="1" applyBorder="1" applyAlignment="1">
      <alignment horizontal="left"/>
      <protection/>
    </xf>
    <xf numFmtId="0" fontId="6" fillId="0" borderId="53" xfId="54" applyFont="1" applyBorder="1" applyAlignment="1">
      <alignment horizontal="left"/>
      <protection/>
    </xf>
    <xf numFmtId="0" fontId="6" fillId="0" borderId="29" xfId="54" applyFont="1" applyBorder="1" applyAlignment="1">
      <alignment horizontal="left"/>
      <protection/>
    </xf>
    <xf numFmtId="0" fontId="6" fillId="0" borderId="54" xfId="54" applyFont="1" applyBorder="1" applyAlignment="1">
      <alignment horizontal="left"/>
      <protection/>
    </xf>
    <xf numFmtId="0" fontId="10" fillId="0" borderId="5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33" borderId="46" xfId="0" applyFill="1" applyBorder="1" applyAlignment="1">
      <alignment horizontal="center"/>
    </xf>
    <xf numFmtId="0" fontId="20" fillId="33" borderId="47" xfId="0" applyFont="1" applyFill="1" applyBorder="1" applyAlignment="1">
      <alignment horizontal="center" vertical="center" shrinkToFit="1"/>
    </xf>
    <xf numFmtId="0" fontId="20" fillId="33" borderId="46" xfId="0" applyFont="1" applyFill="1" applyBorder="1" applyAlignment="1">
      <alignment horizontal="center" vertical="center" shrinkToFit="1"/>
    </xf>
    <xf numFmtId="0" fontId="20" fillId="33" borderId="48" xfId="0" applyFont="1" applyFill="1" applyBorder="1" applyAlignment="1">
      <alignment horizontal="center" vertical="center" shrinkToFit="1"/>
    </xf>
    <xf numFmtId="0" fontId="14" fillId="33" borderId="46" xfId="0" applyFont="1" applyFill="1" applyBorder="1" applyAlignment="1">
      <alignment horizont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47" xfId="0" applyFont="1" applyFill="1" applyBorder="1" applyAlignment="1">
      <alignment horizontal="right" vertical="center" shrinkToFit="1"/>
    </xf>
    <xf numFmtId="0" fontId="0" fillId="33" borderId="46" xfId="0" applyFill="1" applyBorder="1" applyAlignment="1">
      <alignment horizontal="right" vertical="center"/>
    </xf>
    <xf numFmtId="0" fontId="8" fillId="33" borderId="46" xfId="0" applyFont="1" applyFill="1" applyBorder="1" applyAlignment="1">
      <alignment vertical="center" shrinkToFit="1"/>
    </xf>
    <xf numFmtId="0" fontId="0" fillId="33" borderId="46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16" fillId="0" borderId="46" xfId="0" applyFont="1" applyBorder="1" applyAlignment="1">
      <alignment horizontal="center" vertical="center" shrinkToFit="1"/>
    </xf>
    <xf numFmtId="0" fontId="6" fillId="0" borderId="12" xfId="54" applyFont="1" applyBorder="1" applyAlignment="1">
      <alignment horizontal="left"/>
      <protection/>
    </xf>
    <xf numFmtId="0" fontId="6" fillId="0" borderId="12" xfId="54" applyFont="1" applyBorder="1" applyAlignment="1">
      <alignment horizontal="left"/>
      <protection/>
    </xf>
    <xf numFmtId="0" fontId="6" fillId="0" borderId="18" xfId="54" applyFont="1" applyBorder="1" applyAlignment="1">
      <alignment horizontal="left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Standard_Celtic  Clubkämpfe 2000 2001.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5</xdr:row>
      <xdr:rowOff>47625</xdr:rowOff>
    </xdr:from>
    <xdr:to>
      <xdr:col>11</xdr:col>
      <xdr:colOff>323850</xdr:colOff>
      <xdr:row>8</xdr:row>
      <xdr:rowOff>238125</xdr:rowOff>
    </xdr:to>
    <xdr:pic>
      <xdr:nvPicPr>
        <xdr:cNvPr id="1" name="Bild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2409825"/>
          <a:ext cx="771525" cy="933450"/>
        </a:xfrm>
        <a:prstGeom prst="rect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46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19</v>
      </c>
      <c r="R4" s="26" t="s">
        <v>10</v>
      </c>
      <c r="S4" s="52">
        <f>S36</f>
        <v>13</v>
      </c>
      <c r="T4" s="54">
        <f>T37</f>
        <v>53</v>
      </c>
      <c r="U4" s="26" t="s">
        <v>11</v>
      </c>
      <c r="V4" s="53">
        <f>V37</f>
        <v>53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51</v>
      </c>
      <c r="D6" s="132" t="s">
        <v>52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56</v>
      </c>
      <c r="O6" s="131"/>
      <c r="P6" s="131"/>
      <c r="Q6" s="131"/>
      <c r="R6" s="131" t="s">
        <v>57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41</v>
      </c>
      <c r="D7" s="143" t="s">
        <v>42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58</v>
      </c>
      <c r="O7" s="140"/>
      <c r="P7" s="140"/>
      <c r="Q7" s="140"/>
      <c r="R7" s="140" t="s">
        <v>59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30</v>
      </c>
      <c r="D8" s="143" t="s">
        <v>53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56</v>
      </c>
      <c r="O8" s="140"/>
      <c r="P8" s="140"/>
      <c r="Q8" s="140"/>
      <c r="R8" s="140" t="s">
        <v>60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54</v>
      </c>
      <c r="D9" s="145" t="s">
        <v>55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61</v>
      </c>
      <c r="O9" s="134"/>
      <c r="P9" s="134"/>
      <c r="Q9" s="134"/>
      <c r="R9" s="134" t="s">
        <v>62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20" t="str">
        <f>$A$6&amp;"   "&amp;$D$6</f>
        <v>1.   König</v>
      </c>
      <c r="B13" s="121"/>
      <c r="C13" s="121"/>
      <c r="D13" s="121"/>
      <c r="E13" s="121"/>
      <c r="F13" s="38" t="s">
        <v>10</v>
      </c>
      <c r="G13" s="126" t="str">
        <f>$M$6&amp;"   "&amp;$R$6</f>
        <v>5.   Kuch</v>
      </c>
      <c r="H13" s="126"/>
      <c r="I13" s="126"/>
      <c r="J13" s="126"/>
      <c r="K13" s="126"/>
      <c r="L13" s="127"/>
      <c r="M13" s="59">
        <v>2</v>
      </c>
      <c r="N13" s="9" t="s">
        <v>11</v>
      </c>
      <c r="O13" s="60">
        <v>2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6" t="str">
        <f>$A$7&amp;"   "&amp;$D$7</f>
        <v>2.   Koch</v>
      </c>
      <c r="B14" s="117"/>
      <c r="C14" s="117"/>
      <c r="D14" s="117"/>
      <c r="E14" s="117"/>
      <c r="F14" s="37" t="s">
        <v>10</v>
      </c>
      <c r="G14" s="118" t="str">
        <f>$M$7&amp;"   "&amp;$R$7</f>
        <v>6.   Malessa</v>
      </c>
      <c r="H14" s="118"/>
      <c r="I14" s="118"/>
      <c r="J14" s="118"/>
      <c r="K14" s="118"/>
      <c r="L14" s="119"/>
      <c r="M14" s="47">
        <v>3</v>
      </c>
      <c r="N14" s="8" t="s">
        <v>11</v>
      </c>
      <c r="O14" s="46">
        <v>2</v>
      </c>
      <c r="P14" s="83">
        <v>7</v>
      </c>
      <c r="Q14" s="23">
        <f>IF(ISNUMBER(O14),IF(M13&gt;O13,2,IF(M13=O13,1,0))+IF(M14&gt;O14,2,IF(M14=O14,1,0)),"")</f>
        <v>3</v>
      </c>
      <c r="R14" s="8" t="s">
        <v>10</v>
      </c>
      <c r="S14" s="24">
        <f>IF(ISNUMBER(O14),IF(M13&gt;O13,0,IF(M13=O13,1,2))+IF(M14&gt;O14,0,IF(M14=O14,1,2)),"")</f>
        <v>1</v>
      </c>
      <c r="T14" s="18">
        <f>IF(ISNUMBER(O14),SUM(M13:M14),"")</f>
        <v>5</v>
      </c>
      <c r="U14" s="8" t="s">
        <v>11</v>
      </c>
      <c r="V14" s="66">
        <f>IF(ISNUMBER(O14),SUM(O13:O14),"")</f>
        <v>4</v>
      </c>
      <c r="W14" s="1"/>
    </row>
    <row r="15" spans="1:23" ht="18.75" customHeight="1">
      <c r="A15" s="120" t="str">
        <f>$A$8&amp;"   "&amp;$D$8</f>
        <v>3.   Krapoth</v>
      </c>
      <c r="B15" s="121"/>
      <c r="C15" s="121"/>
      <c r="D15" s="121"/>
      <c r="E15" s="121"/>
      <c r="F15" s="38" t="s">
        <v>10</v>
      </c>
      <c r="G15" s="121" t="str">
        <f>$M$8&amp;"   "&amp;$R$8</f>
        <v>7.   Lorenzen</v>
      </c>
      <c r="H15" s="121"/>
      <c r="I15" s="121"/>
      <c r="J15" s="121"/>
      <c r="K15" s="121"/>
      <c r="L15" s="122"/>
      <c r="M15" s="59">
        <v>3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6" t="str">
        <f>$A$9&amp;"   "&amp;$D$9</f>
        <v>4.   Schell</v>
      </c>
      <c r="B16" s="117"/>
      <c r="C16" s="117"/>
      <c r="D16" s="117"/>
      <c r="E16" s="117"/>
      <c r="F16" s="37" t="s">
        <v>10</v>
      </c>
      <c r="G16" s="117" t="str">
        <f>$M$9&amp;"   "&amp;$R$9</f>
        <v>8.   Horchert</v>
      </c>
      <c r="H16" s="117"/>
      <c r="I16" s="117"/>
      <c r="J16" s="117"/>
      <c r="K16" s="117"/>
      <c r="L16" s="125"/>
      <c r="M16" s="47">
        <v>3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11</v>
      </c>
      <c r="U16" s="8" t="s">
        <v>11</v>
      </c>
      <c r="V16" s="66">
        <f>IF(ISNUMBER(O16),V14+SUM(O15:O16),"")</f>
        <v>12</v>
      </c>
      <c r="W16" s="1"/>
    </row>
    <row r="17" spans="1:23" ht="18.75" customHeight="1">
      <c r="A17" s="120" t="str">
        <f>$A$7&amp;"   "&amp;$D$7</f>
        <v>2.   Koch</v>
      </c>
      <c r="B17" s="121"/>
      <c r="C17" s="121"/>
      <c r="D17" s="121"/>
      <c r="E17" s="121"/>
      <c r="F17" s="38" t="s">
        <v>10</v>
      </c>
      <c r="G17" s="126" t="str">
        <f>$M$6&amp;"   "&amp;$R$6</f>
        <v>5.   Kuch</v>
      </c>
      <c r="H17" s="126"/>
      <c r="I17" s="126"/>
      <c r="J17" s="126"/>
      <c r="K17" s="126"/>
      <c r="L17" s="127"/>
      <c r="M17" s="59">
        <v>5</v>
      </c>
      <c r="N17" s="9" t="s">
        <v>11</v>
      </c>
      <c r="O17" s="60">
        <v>5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6" t="str">
        <f>$A$8&amp;"   "&amp;$D$8</f>
        <v>3.   Krapoth</v>
      </c>
      <c r="B18" s="117"/>
      <c r="C18" s="117"/>
      <c r="D18" s="117"/>
      <c r="E18" s="117"/>
      <c r="F18" s="37" t="s">
        <v>10</v>
      </c>
      <c r="G18" s="118" t="str">
        <f>$M$7&amp;"   "&amp;$R$7</f>
        <v>6.   Malessa</v>
      </c>
      <c r="H18" s="118"/>
      <c r="I18" s="118"/>
      <c r="J18" s="118"/>
      <c r="K18" s="118"/>
      <c r="L18" s="119"/>
      <c r="M18" s="47">
        <v>3</v>
      </c>
      <c r="N18" s="8" t="s">
        <v>11</v>
      </c>
      <c r="O18" s="46">
        <v>2</v>
      </c>
      <c r="P18" s="83">
        <v>8</v>
      </c>
      <c r="Q18" s="23">
        <f>IF(ISNUMBER(O18),Q16+IF(M17&gt;O17,2,IF(M17=O17,1,0))+IF(M18&gt;O18,2,IF(M18=O18,1,0)),"")</f>
        <v>7</v>
      </c>
      <c r="R18" s="8" t="s">
        <v>10</v>
      </c>
      <c r="S18" s="24">
        <f>IF(ISNUMBER(O18),S16+IF(M17&gt;O17,0,IF(M17=O17,1,2))+IF(M18&gt;O18,0,IF(M18=O18,1,2)),"")</f>
        <v>5</v>
      </c>
      <c r="T18" s="18">
        <f>IF(ISNUMBER(O18),T16+SUM(M17:M18),"")</f>
        <v>19</v>
      </c>
      <c r="U18" s="8" t="s">
        <v>11</v>
      </c>
      <c r="V18" s="66">
        <f>IF(ISNUMBER(O18),V16+SUM(O17:O18),"")</f>
        <v>19</v>
      </c>
      <c r="W18" s="1"/>
    </row>
    <row r="19" spans="1:23" ht="18.75" customHeight="1">
      <c r="A19" s="120" t="str">
        <f>$A$9&amp;"   "&amp;$D$9</f>
        <v>4.   Schell</v>
      </c>
      <c r="B19" s="121"/>
      <c r="C19" s="121"/>
      <c r="D19" s="121"/>
      <c r="E19" s="121"/>
      <c r="F19" s="38" t="s">
        <v>10</v>
      </c>
      <c r="G19" s="121" t="str">
        <f>$M$8&amp;"   "&amp;$R$8</f>
        <v>7.   Lorenzen</v>
      </c>
      <c r="H19" s="121"/>
      <c r="I19" s="121"/>
      <c r="J19" s="121"/>
      <c r="K19" s="121"/>
      <c r="L19" s="122"/>
      <c r="M19" s="59">
        <v>3</v>
      </c>
      <c r="N19" s="9" t="s">
        <v>11</v>
      </c>
      <c r="O19" s="60">
        <v>2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6" t="str">
        <f>$A$6&amp;"   "&amp;$D$6</f>
        <v>1.   König</v>
      </c>
      <c r="B20" s="117"/>
      <c r="C20" s="117"/>
      <c r="D20" s="117"/>
      <c r="E20" s="117"/>
      <c r="F20" s="37" t="s">
        <v>10</v>
      </c>
      <c r="G20" s="117" t="str">
        <f>$M$9&amp;"   "&amp;$R$9</f>
        <v>8.   Horchert</v>
      </c>
      <c r="H20" s="117"/>
      <c r="I20" s="117"/>
      <c r="J20" s="117"/>
      <c r="K20" s="117"/>
      <c r="L20" s="125"/>
      <c r="M20" s="47">
        <v>8</v>
      </c>
      <c r="N20" s="8" t="s">
        <v>11</v>
      </c>
      <c r="O20" s="46">
        <v>4</v>
      </c>
      <c r="P20" s="83">
        <v>5</v>
      </c>
      <c r="Q20" s="23">
        <f>IF(ISNUMBER(O20),Q18+IF(M19&gt;O19,2,IF(M19=O19,1,0))+IF(M20&gt;O20,2,IF(M20=O20,1,0)),"")</f>
        <v>11</v>
      </c>
      <c r="R20" s="8" t="s">
        <v>10</v>
      </c>
      <c r="S20" s="24">
        <f>IF(ISNUMBER(O20),S18+IF(M19&gt;O19,0,IF(M19=O19,1,2))+IF(M20&gt;O20,0,IF(M20=O20,1,2)),"")</f>
        <v>5</v>
      </c>
      <c r="T20" s="18">
        <f>IF(ISNUMBER(O20),T18+SUM(M19:M20),"")</f>
        <v>30</v>
      </c>
      <c r="U20" s="8" t="s">
        <v>11</v>
      </c>
      <c r="V20" s="66">
        <f>IF(ISNUMBER(O20),V18+SUM(O19:O20),"")</f>
        <v>25</v>
      </c>
      <c r="W20" s="1"/>
    </row>
    <row r="21" spans="1:25" ht="18.75" customHeight="1">
      <c r="A21" s="120" t="str">
        <f>$A$9&amp;"   "&amp;$D$9</f>
        <v>4.   Schell</v>
      </c>
      <c r="B21" s="121"/>
      <c r="C21" s="121"/>
      <c r="D21" s="121"/>
      <c r="E21" s="121"/>
      <c r="F21" s="38" t="s">
        <v>10</v>
      </c>
      <c r="G21" s="126" t="str">
        <f>$M$7&amp;"   "&amp;$R$7</f>
        <v>6.   Malessa</v>
      </c>
      <c r="H21" s="126"/>
      <c r="I21" s="126"/>
      <c r="J21" s="126"/>
      <c r="K21" s="126"/>
      <c r="L21" s="127"/>
      <c r="M21" s="59">
        <v>3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58"/>
    </row>
    <row r="22" spans="1:23" ht="18.75" customHeight="1" thickBot="1">
      <c r="A22" s="116" t="str">
        <f>$A$8&amp;"   "&amp;$D$8</f>
        <v>3.   Krapoth</v>
      </c>
      <c r="B22" s="117"/>
      <c r="C22" s="117"/>
      <c r="D22" s="117"/>
      <c r="E22" s="117"/>
      <c r="F22" s="37" t="s">
        <v>10</v>
      </c>
      <c r="G22" s="118" t="str">
        <f>$M$6&amp;"   "&amp;$R$6</f>
        <v>5.   Kuch</v>
      </c>
      <c r="H22" s="118"/>
      <c r="I22" s="118"/>
      <c r="J22" s="118"/>
      <c r="K22" s="118"/>
      <c r="L22" s="119"/>
      <c r="M22" s="47">
        <v>1</v>
      </c>
      <c r="N22" s="8" t="s">
        <v>11</v>
      </c>
      <c r="O22" s="46">
        <v>5</v>
      </c>
      <c r="P22" s="83">
        <v>7</v>
      </c>
      <c r="Q22" s="23">
        <f>IF(ISNUMBER(O22),Q20+IF(M21&gt;O21,2,IF(M21=O21,1,0))+IF(M22&gt;O22,2,IF(M22=O22,1,0)),"")</f>
        <v>13</v>
      </c>
      <c r="R22" s="8" t="s">
        <v>10</v>
      </c>
      <c r="S22" s="24">
        <f>IF(ISNUMBER(O22),S20+IF(M21&gt;O21,0,IF(M21=O21,1,2))+IF(M22&gt;O22,0,IF(M22=O22,1,2)),"")</f>
        <v>7</v>
      </c>
      <c r="T22" s="18">
        <f>IF(ISNUMBER(O22),T20+SUM(M21:M22),"")</f>
        <v>34</v>
      </c>
      <c r="U22" s="8" t="s">
        <v>11</v>
      </c>
      <c r="V22" s="66">
        <f>IF(ISNUMBER(O22),V20+SUM(O21:O22),"")</f>
        <v>31</v>
      </c>
      <c r="W22" s="1"/>
    </row>
    <row r="23" spans="1:23" ht="18.75" customHeight="1">
      <c r="A23" s="120" t="str">
        <f>$A$7&amp;"   "&amp;$D$7</f>
        <v>2.   Koch</v>
      </c>
      <c r="B23" s="121"/>
      <c r="C23" s="121"/>
      <c r="D23" s="121"/>
      <c r="E23" s="121"/>
      <c r="F23" s="38" t="s">
        <v>10</v>
      </c>
      <c r="G23" s="121" t="str">
        <f>$M$9&amp;"   "&amp;$R$9</f>
        <v>8.   Horchert</v>
      </c>
      <c r="H23" s="121"/>
      <c r="I23" s="121"/>
      <c r="J23" s="121"/>
      <c r="K23" s="121"/>
      <c r="L23" s="122"/>
      <c r="M23" s="59">
        <v>4</v>
      </c>
      <c r="N23" s="9" t="s">
        <v>11</v>
      </c>
      <c r="O23" s="60">
        <v>4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6" t="str">
        <f>$A$6&amp;"   "&amp;$D$6</f>
        <v>1.   König</v>
      </c>
      <c r="B24" s="117"/>
      <c r="C24" s="117"/>
      <c r="D24" s="117"/>
      <c r="E24" s="117"/>
      <c r="F24" s="37" t="s">
        <v>10</v>
      </c>
      <c r="G24" s="117" t="str">
        <f>$M$8&amp;"   "&amp;$R$8</f>
        <v>7.   Lorenzen</v>
      </c>
      <c r="H24" s="117"/>
      <c r="I24" s="117"/>
      <c r="J24" s="117"/>
      <c r="K24" s="117"/>
      <c r="L24" s="125"/>
      <c r="M24" s="47">
        <v>6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16</v>
      </c>
      <c r="R24" s="8" t="s">
        <v>10</v>
      </c>
      <c r="S24" s="24">
        <f>IF(ISNUMBER(O24),S22+IF(M23&gt;O23,0,IF(M23=O23,1,2))+IF(M24&gt;O24,0,IF(M24=O24,1,2)),"")</f>
        <v>8</v>
      </c>
      <c r="T24" s="18">
        <f>IF(ISNUMBER(O24),T22+SUM(M23:M24),"")</f>
        <v>44</v>
      </c>
      <c r="U24" s="8" t="s">
        <v>11</v>
      </c>
      <c r="V24" s="66">
        <f>IF(ISNUMBER(O24),V22+SUM(O23:O24),"")</f>
        <v>37</v>
      </c>
      <c r="W24" s="1"/>
    </row>
    <row r="25" spans="1:23" ht="18.75" customHeight="1">
      <c r="A25" s="120" t="str">
        <f>$A$6&amp;"   "&amp;$D$6</f>
        <v>1.   König</v>
      </c>
      <c r="B25" s="121"/>
      <c r="C25" s="121"/>
      <c r="D25" s="121"/>
      <c r="E25" s="121"/>
      <c r="F25" s="38" t="s">
        <v>10</v>
      </c>
      <c r="G25" s="126" t="str">
        <f>$M$7&amp;"   "&amp;$R$7</f>
        <v>6.   Malessa</v>
      </c>
      <c r="H25" s="126"/>
      <c r="I25" s="126"/>
      <c r="J25" s="126"/>
      <c r="K25" s="126"/>
      <c r="L25" s="127"/>
      <c r="M25" s="59">
        <v>5</v>
      </c>
      <c r="N25" s="9" t="s">
        <v>11</v>
      </c>
      <c r="O25" s="60">
        <v>4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6" t="str">
        <f>$A$9&amp;"   "&amp;$D$9</f>
        <v>4.   Schell</v>
      </c>
      <c r="B26" s="117"/>
      <c r="C26" s="117"/>
      <c r="D26" s="117"/>
      <c r="E26" s="117"/>
      <c r="F26" s="37" t="s">
        <v>10</v>
      </c>
      <c r="G26" s="118" t="str">
        <f>$M$6&amp;"   "&amp;$R$6</f>
        <v>5.   Kuch</v>
      </c>
      <c r="H26" s="118"/>
      <c r="I26" s="118"/>
      <c r="J26" s="118"/>
      <c r="K26" s="118"/>
      <c r="L26" s="119"/>
      <c r="M26" s="47">
        <v>3</v>
      </c>
      <c r="N26" s="8" t="s">
        <v>11</v>
      </c>
      <c r="O26" s="46">
        <v>3</v>
      </c>
      <c r="P26" s="83">
        <v>8</v>
      </c>
      <c r="Q26" s="23">
        <f>IF(ISNUMBER(O26),Q24+IF(M25&gt;O25,2,IF(M25=O25,1,0))+IF(M26&gt;O26,2,IF(M26=O26,1,0)),"")</f>
        <v>19</v>
      </c>
      <c r="R26" s="8" t="s">
        <v>10</v>
      </c>
      <c r="S26" s="24">
        <f>IF(ISNUMBER(O26),S24+IF(M25&gt;O25,0,IF(M25=O25,1,2))+IF(M26&gt;O26,0,IF(M26=O26,1,2)),"")</f>
        <v>9</v>
      </c>
      <c r="T26" s="18">
        <f>IF(ISNUMBER(O26),T24+SUM(M25:M26),"")</f>
        <v>52</v>
      </c>
      <c r="U26" s="8" t="s">
        <v>11</v>
      </c>
      <c r="V26" s="66">
        <f>IF(ISNUMBER(O26),V24+SUM(O25:O26),"")</f>
        <v>44</v>
      </c>
      <c r="W26" s="1"/>
    </row>
    <row r="27" spans="1:23" ht="18.75" customHeight="1">
      <c r="A27" s="120" t="str">
        <f>$A$8&amp;"   "&amp;$D$8</f>
        <v>3.   Krapoth</v>
      </c>
      <c r="B27" s="121"/>
      <c r="C27" s="121"/>
      <c r="D27" s="121"/>
      <c r="E27" s="121"/>
      <c r="F27" s="38" t="s">
        <v>10</v>
      </c>
      <c r="G27" s="121" t="str">
        <f>$M$9&amp;"   "&amp;$R$9</f>
        <v>8.   Horchert</v>
      </c>
      <c r="H27" s="121"/>
      <c r="I27" s="121"/>
      <c r="J27" s="121"/>
      <c r="K27" s="121"/>
      <c r="L27" s="122"/>
      <c r="M27" s="59">
        <v>0</v>
      </c>
      <c r="N27" s="9" t="s">
        <v>11</v>
      </c>
      <c r="O27" s="60">
        <v>6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6" t="str">
        <f>$A$7&amp;"   "&amp;$D$7</f>
        <v>2.   Koch</v>
      </c>
      <c r="B28" s="117"/>
      <c r="C28" s="117"/>
      <c r="D28" s="117"/>
      <c r="E28" s="117"/>
      <c r="F28" s="37" t="s">
        <v>10</v>
      </c>
      <c r="G28" s="117" t="str">
        <f>$M$8&amp;"   "&amp;$R$8</f>
        <v>7.   Lorenzen</v>
      </c>
      <c r="H28" s="117"/>
      <c r="I28" s="117"/>
      <c r="J28" s="117"/>
      <c r="K28" s="117"/>
      <c r="L28" s="125"/>
      <c r="M28" s="47">
        <v>1</v>
      </c>
      <c r="N28" s="8" t="s">
        <v>11</v>
      </c>
      <c r="O28" s="46">
        <v>3</v>
      </c>
      <c r="P28" s="85">
        <v>5</v>
      </c>
      <c r="Q28" s="23">
        <f>IF(ISNUMBER(O28),Q26+IF(M27&gt;O27,2,IF(M27=O27,1,0))+IF(M28&gt;O28,2,IF(M28=O28,1,0)),"")</f>
        <v>19</v>
      </c>
      <c r="R28" s="8" t="s">
        <v>10</v>
      </c>
      <c r="S28" s="24">
        <f>IF(ISNUMBER(O28),S26+IF(M27&gt;O27,0,IF(M27=O27,1,2))+IF(M28&gt;O28,0,IF(M28=O28,1,2)),"")</f>
        <v>13</v>
      </c>
      <c r="T28" s="18">
        <f>IF(ISNUMBER(O28),T26+SUM(M27:M28),"")</f>
        <v>53</v>
      </c>
      <c r="U28" s="8" t="s">
        <v>11</v>
      </c>
      <c r="V28" s="66">
        <f>IF(ISNUMBER(O28),V26+SUM(O27:O28),"")</f>
        <v>53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9"/>
      <c r="B30" s="110"/>
      <c r="C30" s="111"/>
      <c r="D30" s="105" t="str">
        <f>IF(R6="","",R6)</f>
        <v>Kuch</v>
      </c>
      <c r="E30" s="106"/>
      <c r="F30" s="106"/>
      <c r="G30" s="107" t="str">
        <f>IF(R7="","",R7)</f>
        <v>Malessa</v>
      </c>
      <c r="H30" s="106"/>
      <c r="I30" s="108"/>
      <c r="J30" s="106" t="str">
        <f>IF(R8="","",R8)</f>
        <v>Lorenzen</v>
      </c>
      <c r="K30" s="106"/>
      <c r="L30" s="108"/>
      <c r="M30" s="106" t="str">
        <f>IF(R9="","",R9)</f>
        <v>Horchert</v>
      </c>
      <c r="N30" s="106"/>
      <c r="O30" s="123"/>
      <c r="P30" s="1"/>
      <c r="Q30" s="124" t="s">
        <v>12</v>
      </c>
      <c r="R30" s="114"/>
      <c r="S30" s="115"/>
      <c r="T30" s="114" t="s">
        <v>13</v>
      </c>
      <c r="U30" s="114"/>
      <c r="V30" s="115"/>
      <c r="W30" s="1"/>
    </row>
    <row r="31" spans="1:23" ht="18.75" customHeight="1" thickBot="1">
      <c r="A31" s="69" t="s">
        <v>1</v>
      </c>
      <c r="B31" s="112" t="str">
        <f>IF(D6="","",D6)</f>
        <v>König</v>
      </c>
      <c r="C31" s="112"/>
      <c r="D31" s="70">
        <f>IF(ISNUMBER(M13),M13,"")</f>
        <v>2</v>
      </c>
      <c r="E31" s="71" t="s">
        <v>11</v>
      </c>
      <c r="F31" s="72">
        <f>IF(ISNUMBER(O13),O13,"")</f>
        <v>2</v>
      </c>
      <c r="G31" s="70">
        <f>IF(ISNUMBER(M25),M25,"")</f>
        <v>5</v>
      </c>
      <c r="H31" s="71" t="s">
        <v>11</v>
      </c>
      <c r="I31" s="72">
        <f>IF(ISNUMBER(O25),O25,"")</f>
        <v>4</v>
      </c>
      <c r="J31" s="70">
        <f>IF(ISNUMBER(M24),M24,"")</f>
        <v>6</v>
      </c>
      <c r="K31" s="71" t="s">
        <v>11</v>
      </c>
      <c r="L31" s="72">
        <f>IF(ISNUMBER(O24),O24,"")</f>
        <v>2</v>
      </c>
      <c r="M31" s="70">
        <f>IF(ISNUMBER(M20),M20,"")</f>
        <v>8</v>
      </c>
      <c r="N31" s="71" t="s">
        <v>11</v>
      </c>
      <c r="O31" s="73">
        <f>IF(ISNUMBER(O20),O20,"")</f>
        <v>4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7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1</v>
      </c>
      <c r="T31" s="50">
        <f>SUM(D31,G31,J31,M31)</f>
        <v>21</v>
      </c>
      <c r="U31" s="25" t="s">
        <v>11</v>
      </c>
      <c r="V31" s="61">
        <f>SUM(F31,I31,L31,O31)</f>
        <v>12</v>
      </c>
      <c r="W31" s="1"/>
    </row>
    <row r="32" spans="1:23" ht="19.5" customHeight="1" thickBot="1">
      <c r="A32" s="74" t="s">
        <v>3</v>
      </c>
      <c r="B32" s="113" t="str">
        <f>IF(D7="","",D7)</f>
        <v>Koch</v>
      </c>
      <c r="C32" s="113"/>
      <c r="D32" s="67">
        <f>IF(ISNUMBER(M17),M17,"")</f>
        <v>5</v>
      </c>
      <c r="E32" s="75" t="s">
        <v>11</v>
      </c>
      <c r="F32" s="68">
        <f>IF(ISNUMBER(O17),O17,"")</f>
        <v>5</v>
      </c>
      <c r="G32" s="67">
        <f>IF(ISNUMBER(M14),M14,"")</f>
        <v>3</v>
      </c>
      <c r="H32" s="75" t="s">
        <v>11</v>
      </c>
      <c r="I32" s="68">
        <f>IF(ISNUMBER(O14),O14,"")</f>
        <v>2</v>
      </c>
      <c r="J32" s="67">
        <f>IF(ISNUMBER(M28),M28,"")</f>
        <v>1</v>
      </c>
      <c r="K32" s="75" t="s">
        <v>11</v>
      </c>
      <c r="L32" s="68">
        <f>IF(ISNUMBER(O28),O28,"")</f>
        <v>3</v>
      </c>
      <c r="M32" s="67">
        <f>IF(ISNUMBER(M23),M23,"")</f>
        <v>4</v>
      </c>
      <c r="N32" s="75" t="s">
        <v>11</v>
      </c>
      <c r="O32" s="76">
        <f>IF(ISNUMBER(O23),O23,"")</f>
        <v>4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4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4</v>
      </c>
      <c r="T32" s="19">
        <f>SUM(D32,G32,J32,M32)</f>
        <v>13</v>
      </c>
      <c r="U32" s="4" t="s">
        <v>11</v>
      </c>
      <c r="V32" s="62">
        <f>SUM(F32,I32,L32,O32)</f>
        <v>14</v>
      </c>
      <c r="W32" s="1"/>
    </row>
    <row r="33" spans="1:23" ht="19.5" customHeight="1" thickBot="1">
      <c r="A33" s="74" t="s">
        <v>5</v>
      </c>
      <c r="B33" s="113" t="str">
        <f>IF(D8="","",D8)</f>
        <v>Krapoth</v>
      </c>
      <c r="C33" s="113"/>
      <c r="D33" s="67">
        <f>IF(ISNUMBER(M22),M22,"")</f>
        <v>1</v>
      </c>
      <c r="E33" s="75" t="s">
        <v>11</v>
      </c>
      <c r="F33" s="68">
        <f>IF(ISNUMBER(O22),O22,"")</f>
        <v>5</v>
      </c>
      <c r="G33" s="67">
        <f>IF(ISNUMBER(M18),M18,"")</f>
        <v>3</v>
      </c>
      <c r="H33" s="75" t="s">
        <v>11</v>
      </c>
      <c r="I33" s="68">
        <f>IF(ISNUMBER(O18),O18,"")</f>
        <v>2</v>
      </c>
      <c r="J33" s="67">
        <f>IF(ISNUMBER(M15),M15,"")</f>
        <v>3</v>
      </c>
      <c r="K33" s="75" t="s">
        <v>11</v>
      </c>
      <c r="L33" s="68">
        <f>IF(ISNUMBER(O15),O15,"")</f>
        <v>3</v>
      </c>
      <c r="M33" s="67">
        <f>IF(ISNUMBER(M27),M27,"")</f>
        <v>0</v>
      </c>
      <c r="N33" s="75" t="s">
        <v>11</v>
      </c>
      <c r="O33" s="76">
        <f>IF(ISNUMBER(O27),O27,"")</f>
        <v>6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7</v>
      </c>
      <c r="U33" s="4" t="s">
        <v>11</v>
      </c>
      <c r="V33" s="62">
        <f>SUM(F33,I33,L33,O33)</f>
        <v>16</v>
      </c>
      <c r="W33" s="1"/>
    </row>
    <row r="34" spans="1:23" ht="18.75" customHeight="1" thickBot="1">
      <c r="A34" s="77" t="s">
        <v>7</v>
      </c>
      <c r="B34" s="104" t="str">
        <f>IF(D9="","",D9)</f>
        <v>Schell</v>
      </c>
      <c r="C34" s="104"/>
      <c r="D34" s="78">
        <f>IF(ISNUMBER(M26),M26,"")</f>
        <v>3</v>
      </c>
      <c r="E34" s="79" t="s">
        <v>11</v>
      </c>
      <c r="F34" s="80">
        <f>IF(ISNUMBER(O26),O26,"")</f>
        <v>3</v>
      </c>
      <c r="G34" s="78">
        <f>IF(ISNUMBER(M21),M21,"")</f>
        <v>3</v>
      </c>
      <c r="H34" s="79" t="s">
        <v>11</v>
      </c>
      <c r="I34" s="80">
        <f>IF(ISNUMBER(O21),O21,"")</f>
        <v>1</v>
      </c>
      <c r="J34" s="78">
        <f>IF(ISNUMBER(M19),M19,"")</f>
        <v>3</v>
      </c>
      <c r="K34" s="79" t="s">
        <v>11</v>
      </c>
      <c r="L34" s="80">
        <f>IF(ISNUMBER(O19),O19,"")</f>
        <v>2</v>
      </c>
      <c r="M34" s="78">
        <f>IF(ISNUMBER(M16),M16,"")</f>
        <v>3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5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3</v>
      </c>
      <c r="T34" s="50">
        <f>SUM(D34,G34,J34,M34)</f>
        <v>12</v>
      </c>
      <c r="U34" s="25" t="s">
        <v>11</v>
      </c>
      <c r="V34" s="61">
        <f>SUM(F34,I34,L34,O34)</f>
        <v>11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5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3</v>
      </c>
      <c r="G36" s="7">
        <f>IF(ISNUMBER(I31),IF(I31&gt;G31,2,IF(I31=G31,1,0)),0)+IF(ISNUMBER(I32),IF(I32&gt;G32,2,IF(I32=G32,1,0)),0)+IF(ISNUMBER(I33),IF(I33&gt;G33,2,IF(I33=G33,1,0)),0)+IF(ISNUMBER(I34),IF(I34&gt;G34,2,IF(I34=G34,1,0)),0)</f>
        <v>0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8</v>
      </c>
      <c r="J36" s="7">
        <f>IF(ISNUMBER(L31),IF(L31&gt;J31,2,IF(L31=J31,1,0)),0)+IF(ISNUMBER(L32),IF(L32&gt;J32,2,IF(L32=J32,1,0)),0)+IF(ISNUMBER(L33),IF(L33&gt;J33,2,IF(L33=J33,1,0)),0)+IF(ISNUMBER(L34),IF(L34&gt;J34,2,IF(L34=J34,1,0)),0)</f>
        <v>3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5</v>
      </c>
      <c r="M36" s="7">
        <f>IF(ISNUMBER(O31),IF(O31&gt;M31,2,IF(O31=M31,1,0)),0)+IF(ISNUMBER(O32),IF(O32&gt;M32,2,IF(O32=M32,1,0)),0)+IF(ISNUMBER(O33),IF(O33&gt;M33,2,IF(O33=M33,1,0)),0)+IF(ISNUMBER(O34),IF(O34&gt;M34,2,IF(O34=M34,1,0)),0)</f>
        <v>5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3</v>
      </c>
      <c r="P36" s="1"/>
      <c r="Q36" s="21">
        <f>SUM(Q31:Q34)</f>
        <v>19</v>
      </c>
      <c r="R36" s="3" t="s">
        <v>10</v>
      </c>
      <c r="S36" s="22">
        <f>SUM(S31:S34)</f>
        <v>13</v>
      </c>
      <c r="T36" s="94"/>
      <c r="U36" s="94"/>
      <c r="V36" s="95"/>
      <c r="W36" s="1"/>
    </row>
    <row r="37" spans="1:23" ht="19.5" customHeight="1" thickBot="1">
      <c r="A37" s="92" t="s">
        <v>13</v>
      </c>
      <c r="B37" s="93"/>
      <c r="C37" s="93"/>
      <c r="D37" s="12">
        <f>SUM(F31:F34)</f>
        <v>15</v>
      </c>
      <c r="E37" s="48" t="s">
        <v>11</v>
      </c>
      <c r="F37" s="11">
        <f>SUM(D31:D34)</f>
        <v>11</v>
      </c>
      <c r="G37" s="12">
        <f>SUM(I31:I34)</f>
        <v>9</v>
      </c>
      <c r="H37" s="5" t="s">
        <v>11</v>
      </c>
      <c r="I37" s="11">
        <f>SUM(G31:G34)</f>
        <v>14</v>
      </c>
      <c r="J37" s="12">
        <f>SUM(L31:L34)</f>
        <v>10</v>
      </c>
      <c r="K37" s="5" t="s">
        <v>11</v>
      </c>
      <c r="L37" s="11">
        <f>SUM(J31:J34)</f>
        <v>13</v>
      </c>
      <c r="M37" s="12">
        <f>SUM(O31:O34)</f>
        <v>19</v>
      </c>
      <c r="N37" s="5" t="s">
        <v>11</v>
      </c>
      <c r="O37" s="15">
        <f>SUM(M31:M34)</f>
        <v>15</v>
      </c>
      <c r="P37" s="1"/>
      <c r="Q37" s="96"/>
      <c r="R37" s="97"/>
      <c r="S37" s="97"/>
      <c r="T37" s="20">
        <f>SUM(T31:T34)</f>
        <v>53</v>
      </c>
      <c r="U37" s="5" t="s">
        <v>11</v>
      </c>
      <c r="V37" s="15">
        <f>SUM(V31:V34)</f>
        <v>53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41825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26"/>
  <sheetViews>
    <sheetView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44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45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15</v>
      </c>
      <c r="R4" s="26" t="s">
        <v>10</v>
      </c>
      <c r="S4" s="52">
        <f>S36</f>
        <v>17</v>
      </c>
      <c r="T4" s="54">
        <f>T37</f>
        <v>46</v>
      </c>
      <c r="U4" s="26" t="s">
        <v>11</v>
      </c>
      <c r="V4" s="53">
        <f>V37</f>
        <v>58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33</v>
      </c>
      <c r="D6" s="132" t="s">
        <v>34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47</v>
      </c>
      <c r="O6" s="131"/>
      <c r="P6" s="131"/>
      <c r="Q6" s="131"/>
      <c r="R6" s="131" t="s">
        <v>48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31</v>
      </c>
      <c r="D7" s="143" t="s">
        <v>32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39</v>
      </c>
      <c r="O7" s="140"/>
      <c r="P7" s="140"/>
      <c r="Q7" s="140"/>
      <c r="R7" s="140" t="s">
        <v>40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30</v>
      </c>
      <c r="D8" s="143" t="s">
        <v>35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49</v>
      </c>
      <c r="O8" s="140"/>
      <c r="P8" s="140"/>
      <c r="Q8" s="140"/>
      <c r="R8" s="140" t="s">
        <v>50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161" t="s">
        <v>36</v>
      </c>
      <c r="D9" s="162" t="s">
        <v>37</v>
      </c>
      <c r="E9" s="162"/>
      <c r="F9" s="162"/>
      <c r="G9" s="162"/>
      <c r="H9" s="162"/>
      <c r="I9" s="163"/>
      <c r="J9" s="1"/>
      <c r="K9" s="1"/>
      <c r="L9" s="1"/>
      <c r="M9" s="36" t="s">
        <v>8</v>
      </c>
      <c r="N9" s="134" t="s">
        <v>29</v>
      </c>
      <c r="O9" s="134"/>
      <c r="P9" s="134"/>
      <c r="Q9" s="134"/>
      <c r="R9" s="134" t="s">
        <v>38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20" t="str">
        <f>$A$6&amp;"   "&amp;$D$6</f>
        <v>1.   Bareis</v>
      </c>
      <c r="B13" s="121"/>
      <c r="C13" s="121"/>
      <c r="D13" s="121"/>
      <c r="E13" s="121"/>
      <c r="F13" s="38" t="s">
        <v>10</v>
      </c>
      <c r="G13" s="126" t="str">
        <f>$M$6&amp;"   "&amp;$R$6</f>
        <v>5.   De Nicolo</v>
      </c>
      <c r="H13" s="126"/>
      <c r="I13" s="126"/>
      <c r="J13" s="126"/>
      <c r="K13" s="126"/>
      <c r="L13" s="127"/>
      <c r="M13" s="59">
        <v>6</v>
      </c>
      <c r="N13" s="9" t="s">
        <v>11</v>
      </c>
      <c r="O13" s="60">
        <v>4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6" t="str">
        <f>$A$7&amp;"   "&amp;$D$7</f>
        <v>2.   F.Wagner</v>
      </c>
      <c r="B14" s="117"/>
      <c r="C14" s="117"/>
      <c r="D14" s="117"/>
      <c r="E14" s="117"/>
      <c r="F14" s="37" t="s">
        <v>10</v>
      </c>
      <c r="G14" s="118" t="str">
        <f>$M$7&amp;"   "&amp;$R$7</f>
        <v>6.   Schäfer</v>
      </c>
      <c r="H14" s="118"/>
      <c r="I14" s="118"/>
      <c r="J14" s="118"/>
      <c r="K14" s="118"/>
      <c r="L14" s="119"/>
      <c r="M14" s="47">
        <v>2</v>
      </c>
      <c r="N14" s="8" t="s">
        <v>11</v>
      </c>
      <c r="O14" s="46">
        <v>1</v>
      </c>
      <c r="P14" s="83">
        <v>7</v>
      </c>
      <c r="Q14" s="23">
        <f>IF(ISNUMBER(O14),IF(M13&gt;O13,2,IF(M13=O13,1,0))+IF(M14&gt;O14,2,IF(M14=O14,1,0)),"")</f>
        <v>4</v>
      </c>
      <c r="R14" s="8" t="s">
        <v>10</v>
      </c>
      <c r="S14" s="24">
        <f>IF(ISNUMBER(O14),IF(M13&gt;O13,0,IF(M13=O13,1,2))+IF(M14&gt;O14,0,IF(M14=O14,1,2)),"")</f>
        <v>0</v>
      </c>
      <c r="T14" s="18">
        <f>IF(ISNUMBER(O14),SUM(M13:M14),"")</f>
        <v>8</v>
      </c>
      <c r="U14" s="8" t="s">
        <v>11</v>
      </c>
      <c r="V14" s="66">
        <f>IF(ISNUMBER(O14),SUM(O13:O14),"")</f>
        <v>5</v>
      </c>
      <c r="W14" s="1"/>
    </row>
    <row r="15" spans="1:23" ht="18.75" customHeight="1">
      <c r="A15" s="120" t="str">
        <f>$A$8&amp;"   "&amp;$D$8</f>
        <v>3.   S.Wagner</v>
      </c>
      <c r="B15" s="121"/>
      <c r="C15" s="121"/>
      <c r="D15" s="121"/>
      <c r="E15" s="121"/>
      <c r="F15" s="38" t="s">
        <v>10</v>
      </c>
      <c r="G15" s="121" t="str">
        <f>$M$8&amp;"   "&amp;$R$8</f>
        <v>7.   Koschenz</v>
      </c>
      <c r="H15" s="121"/>
      <c r="I15" s="121"/>
      <c r="J15" s="121"/>
      <c r="K15" s="121"/>
      <c r="L15" s="122"/>
      <c r="M15" s="59">
        <v>1</v>
      </c>
      <c r="N15" s="9" t="s">
        <v>11</v>
      </c>
      <c r="O15" s="60">
        <v>2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6" t="str">
        <f>$A$9&amp;"   "&amp;$D$9</f>
        <v>4.   Schwaß</v>
      </c>
      <c r="B16" s="117"/>
      <c r="C16" s="117"/>
      <c r="D16" s="117"/>
      <c r="E16" s="117"/>
      <c r="F16" s="37" t="s">
        <v>10</v>
      </c>
      <c r="G16" s="117" t="str">
        <f>$M$9&amp;"   "&amp;$R$9</f>
        <v>8.   Zaczek</v>
      </c>
      <c r="H16" s="117"/>
      <c r="I16" s="117"/>
      <c r="J16" s="117"/>
      <c r="K16" s="117"/>
      <c r="L16" s="125"/>
      <c r="M16" s="47">
        <v>0</v>
      </c>
      <c r="N16" s="8" t="s">
        <v>11</v>
      </c>
      <c r="O16" s="46">
        <v>5</v>
      </c>
      <c r="P16" s="83">
        <v>6</v>
      </c>
      <c r="Q16" s="23">
        <f>IF(ISNUMBER(O16),Q14+IF(M15&gt;O15,2,IF(M15=O15,1,0))+IF(M16&gt;O16,2,IF(M16=O16,1,0)),"")</f>
        <v>4</v>
      </c>
      <c r="R16" s="8" t="s">
        <v>10</v>
      </c>
      <c r="S16" s="24">
        <f>IF(ISNUMBER(O16),S14+IF(M15&gt;O15,0,IF(M15=O15,1,2))+IF(M16&gt;O16,0,IF(M16=O16,1,2)),"")</f>
        <v>4</v>
      </c>
      <c r="T16" s="18">
        <f>IF(ISNUMBER(O16),T14+SUM(M15:M16),"")</f>
        <v>9</v>
      </c>
      <c r="U16" s="8" t="s">
        <v>11</v>
      </c>
      <c r="V16" s="66">
        <f>IF(ISNUMBER(O16),V14+SUM(O15:O16),"")</f>
        <v>12</v>
      </c>
      <c r="W16" s="1"/>
    </row>
    <row r="17" spans="1:23" ht="18.75" customHeight="1">
      <c r="A17" s="120" t="str">
        <f>$A$7&amp;"   "&amp;$D$7</f>
        <v>2.   F.Wagner</v>
      </c>
      <c r="B17" s="121"/>
      <c r="C17" s="121"/>
      <c r="D17" s="121"/>
      <c r="E17" s="121"/>
      <c r="F17" s="38" t="s">
        <v>10</v>
      </c>
      <c r="G17" s="126" t="str">
        <f>$M$6&amp;"   "&amp;$R$6</f>
        <v>5.   De Nicolo</v>
      </c>
      <c r="H17" s="126"/>
      <c r="I17" s="126"/>
      <c r="J17" s="126"/>
      <c r="K17" s="126"/>
      <c r="L17" s="127"/>
      <c r="M17" s="59">
        <v>5</v>
      </c>
      <c r="N17" s="9" t="s">
        <v>11</v>
      </c>
      <c r="O17" s="60">
        <v>1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6" t="str">
        <f>$A$8&amp;"   "&amp;$D$8</f>
        <v>3.   S.Wagner</v>
      </c>
      <c r="B18" s="117"/>
      <c r="C18" s="117"/>
      <c r="D18" s="117"/>
      <c r="E18" s="117"/>
      <c r="F18" s="37" t="s">
        <v>10</v>
      </c>
      <c r="G18" s="118" t="str">
        <f>$M$7&amp;"   "&amp;$R$7</f>
        <v>6.   Schäfer</v>
      </c>
      <c r="H18" s="118"/>
      <c r="I18" s="118"/>
      <c r="J18" s="118"/>
      <c r="K18" s="118"/>
      <c r="L18" s="119"/>
      <c r="M18" s="47">
        <v>3</v>
      </c>
      <c r="N18" s="8" t="s">
        <v>11</v>
      </c>
      <c r="O18" s="46">
        <v>1</v>
      </c>
      <c r="P18" s="83">
        <v>8</v>
      </c>
      <c r="Q18" s="23">
        <f>IF(ISNUMBER(O18),Q16+IF(M17&gt;O17,2,IF(M17=O17,1,0))+IF(M18&gt;O18,2,IF(M18=O18,1,0)),"")</f>
        <v>8</v>
      </c>
      <c r="R18" s="8" t="s">
        <v>10</v>
      </c>
      <c r="S18" s="24">
        <f>IF(ISNUMBER(O18),S16+IF(M17&gt;O17,0,IF(M17=O17,1,2))+IF(M18&gt;O18,0,IF(M18=O18,1,2)),"")</f>
        <v>4</v>
      </c>
      <c r="T18" s="18">
        <f>IF(ISNUMBER(O18),T16+SUM(M17:M18),"")</f>
        <v>17</v>
      </c>
      <c r="U18" s="8" t="s">
        <v>11</v>
      </c>
      <c r="V18" s="66">
        <f>IF(ISNUMBER(O18),V16+SUM(O17:O18),"")</f>
        <v>14</v>
      </c>
      <c r="W18" s="1"/>
    </row>
    <row r="19" spans="1:23" ht="18.75" customHeight="1">
      <c r="A19" s="120" t="str">
        <f>$A$9&amp;"   "&amp;$D$9</f>
        <v>4.   Schwaß</v>
      </c>
      <c r="B19" s="121"/>
      <c r="C19" s="121"/>
      <c r="D19" s="121"/>
      <c r="E19" s="121"/>
      <c r="F19" s="38" t="s">
        <v>10</v>
      </c>
      <c r="G19" s="121" t="str">
        <f>$M$8&amp;"   "&amp;$R$8</f>
        <v>7.   Koschenz</v>
      </c>
      <c r="H19" s="121"/>
      <c r="I19" s="121"/>
      <c r="J19" s="121"/>
      <c r="K19" s="121"/>
      <c r="L19" s="122"/>
      <c r="M19" s="59">
        <v>6</v>
      </c>
      <c r="N19" s="9" t="s">
        <v>11</v>
      </c>
      <c r="O19" s="60">
        <v>5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6" t="str">
        <f>$A$6&amp;"   "&amp;$D$6</f>
        <v>1.   Bareis</v>
      </c>
      <c r="B20" s="117"/>
      <c r="C20" s="117"/>
      <c r="D20" s="117"/>
      <c r="E20" s="117"/>
      <c r="F20" s="37" t="s">
        <v>10</v>
      </c>
      <c r="G20" s="117" t="str">
        <f>$M$9&amp;"   "&amp;$R$9</f>
        <v>8.   Zaczek</v>
      </c>
      <c r="H20" s="117"/>
      <c r="I20" s="117"/>
      <c r="J20" s="117"/>
      <c r="K20" s="117"/>
      <c r="L20" s="125"/>
      <c r="M20" s="47">
        <v>5</v>
      </c>
      <c r="N20" s="8" t="s">
        <v>11</v>
      </c>
      <c r="O20" s="46">
        <v>8</v>
      </c>
      <c r="P20" s="83">
        <v>5</v>
      </c>
      <c r="Q20" s="23">
        <f>IF(ISNUMBER(O20),Q18+IF(M19&gt;O19,2,IF(M19=O19,1,0))+IF(M20&gt;O20,2,IF(M20=O20,1,0)),"")</f>
        <v>10</v>
      </c>
      <c r="R20" s="8" t="s">
        <v>10</v>
      </c>
      <c r="S20" s="24">
        <f>IF(ISNUMBER(O20),S18+IF(M19&gt;O19,0,IF(M19=O19,1,2))+IF(M20&gt;O20,0,IF(M20=O20,1,2)),"")</f>
        <v>6</v>
      </c>
      <c r="T20" s="18">
        <f>IF(ISNUMBER(O20),T18+SUM(M19:M20),"")</f>
        <v>28</v>
      </c>
      <c r="U20" s="8" t="s">
        <v>11</v>
      </c>
      <c r="V20" s="66">
        <f>IF(ISNUMBER(O20),V18+SUM(O19:O20),"")</f>
        <v>27</v>
      </c>
      <c r="W20" s="1"/>
    </row>
    <row r="21" spans="1:25" ht="18.75" customHeight="1">
      <c r="A21" s="120" t="str">
        <f>$A$9&amp;"   "&amp;$D$9</f>
        <v>4.   Schwaß</v>
      </c>
      <c r="B21" s="121"/>
      <c r="C21" s="121"/>
      <c r="D21" s="121"/>
      <c r="E21" s="121"/>
      <c r="F21" s="38" t="s">
        <v>10</v>
      </c>
      <c r="G21" s="126" t="str">
        <f>$M$7&amp;"   "&amp;$R$7</f>
        <v>6.   Schäfer</v>
      </c>
      <c r="H21" s="126"/>
      <c r="I21" s="126"/>
      <c r="J21" s="126"/>
      <c r="K21" s="126"/>
      <c r="L21" s="127"/>
      <c r="M21" s="59">
        <v>4</v>
      </c>
      <c r="N21" s="9" t="s">
        <v>11</v>
      </c>
      <c r="O21" s="60">
        <v>1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6" t="str">
        <f>$A$8&amp;"   "&amp;$D$8</f>
        <v>3.   S.Wagner</v>
      </c>
      <c r="B22" s="117"/>
      <c r="C22" s="117"/>
      <c r="D22" s="117"/>
      <c r="E22" s="117"/>
      <c r="F22" s="37" t="s">
        <v>10</v>
      </c>
      <c r="G22" s="118" t="str">
        <f>$M$6&amp;"   "&amp;$R$6</f>
        <v>5.   De Nicolo</v>
      </c>
      <c r="H22" s="118"/>
      <c r="I22" s="118"/>
      <c r="J22" s="118"/>
      <c r="K22" s="118"/>
      <c r="L22" s="119"/>
      <c r="M22" s="47">
        <v>2</v>
      </c>
      <c r="N22" s="8" t="s">
        <v>11</v>
      </c>
      <c r="O22" s="46">
        <v>6</v>
      </c>
      <c r="P22" s="83">
        <v>7</v>
      </c>
      <c r="Q22" s="23">
        <f>IF(ISNUMBER(O22),Q20+IF(M21&gt;O21,2,IF(M21=O21,1,0))+IF(M22&gt;O22,2,IF(M22=O22,1,0)),"")</f>
        <v>12</v>
      </c>
      <c r="R22" s="8" t="s">
        <v>10</v>
      </c>
      <c r="S22" s="24">
        <f>IF(ISNUMBER(O22),S20+IF(M21&gt;O21,0,IF(M21=O21,1,2))+IF(M22&gt;O22,0,IF(M22=O22,1,2)),"")</f>
        <v>8</v>
      </c>
      <c r="T22" s="18">
        <f>IF(ISNUMBER(O22),T20+SUM(M21:M22),"")</f>
        <v>34</v>
      </c>
      <c r="U22" s="8" t="s">
        <v>11</v>
      </c>
      <c r="V22" s="66">
        <f>IF(ISNUMBER(O22),V20+SUM(O21:O22),"")</f>
        <v>34</v>
      </c>
      <c r="W22" s="1"/>
    </row>
    <row r="23" spans="1:23" ht="18.75" customHeight="1">
      <c r="A23" s="120" t="str">
        <f>$A$7&amp;"   "&amp;$D$7</f>
        <v>2.   F.Wagner</v>
      </c>
      <c r="B23" s="121"/>
      <c r="C23" s="121"/>
      <c r="D23" s="121"/>
      <c r="E23" s="121"/>
      <c r="F23" s="38" t="s">
        <v>10</v>
      </c>
      <c r="G23" s="121" t="str">
        <f>$M$9&amp;"   "&amp;$R$9</f>
        <v>8.   Zaczek</v>
      </c>
      <c r="H23" s="121"/>
      <c r="I23" s="121"/>
      <c r="J23" s="121"/>
      <c r="K23" s="121"/>
      <c r="L23" s="122"/>
      <c r="M23" s="59">
        <v>2</v>
      </c>
      <c r="N23" s="9" t="s">
        <v>11</v>
      </c>
      <c r="O23" s="60">
        <v>2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6" t="str">
        <f>$A$6&amp;"   "&amp;$D$6</f>
        <v>1.   Bareis</v>
      </c>
      <c r="B24" s="117"/>
      <c r="C24" s="117"/>
      <c r="D24" s="117"/>
      <c r="E24" s="117"/>
      <c r="F24" s="37" t="s">
        <v>10</v>
      </c>
      <c r="G24" s="117" t="str">
        <f>$M$8&amp;"   "&amp;$R$8</f>
        <v>7.   Koschenz</v>
      </c>
      <c r="H24" s="117"/>
      <c r="I24" s="117"/>
      <c r="J24" s="117"/>
      <c r="K24" s="117"/>
      <c r="L24" s="125"/>
      <c r="M24" s="47">
        <v>0</v>
      </c>
      <c r="N24" s="8" t="s">
        <v>11</v>
      </c>
      <c r="O24" s="46">
        <v>7</v>
      </c>
      <c r="P24" s="83">
        <v>6</v>
      </c>
      <c r="Q24" s="23">
        <f>IF(ISNUMBER(O24),Q22+IF(M23&gt;O23,2,IF(M23=O23,1,0))+IF(M24&gt;O24,2,IF(M24=O24,1,0)),"")</f>
        <v>13</v>
      </c>
      <c r="R24" s="8" t="s">
        <v>10</v>
      </c>
      <c r="S24" s="24">
        <f>IF(ISNUMBER(O24),S22+IF(M23&gt;O23,0,IF(M23=O23,1,2))+IF(M24&gt;O24,0,IF(M24=O24,1,2)),"")</f>
        <v>11</v>
      </c>
      <c r="T24" s="18">
        <f>IF(ISNUMBER(O24),T22+SUM(M23:M24),"")</f>
        <v>36</v>
      </c>
      <c r="U24" s="8" t="s">
        <v>11</v>
      </c>
      <c r="V24" s="66">
        <f>IF(ISNUMBER(O24),V22+SUM(O23:O24),"")</f>
        <v>43</v>
      </c>
      <c r="W24" s="1"/>
    </row>
    <row r="25" spans="1:23" ht="18.75" customHeight="1">
      <c r="A25" s="120" t="str">
        <f>$A$6&amp;"   "&amp;$D$6</f>
        <v>1.   Bareis</v>
      </c>
      <c r="B25" s="121"/>
      <c r="C25" s="121"/>
      <c r="D25" s="121"/>
      <c r="E25" s="121"/>
      <c r="F25" s="38" t="s">
        <v>10</v>
      </c>
      <c r="G25" s="126" t="str">
        <f>$M$7&amp;"   "&amp;$R$7</f>
        <v>6.   Schäfer</v>
      </c>
      <c r="H25" s="126"/>
      <c r="I25" s="126"/>
      <c r="J25" s="126"/>
      <c r="K25" s="126"/>
      <c r="L25" s="127"/>
      <c r="M25" s="59">
        <v>2</v>
      </c>
      <c r="N25" s="9" t="s">
        <v>11</v>
      </c>
      <c r="O25" s="60">
        <v>3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6" t="str">
        <f>$A$9&amp;"   "&amp;$D$9</f>
        <v>4.   Schwaß</v>
      </c>
      <c r="B26" s="117"/>
      <c r="C26" s="117"/>
      <c r="D26" s="117"/>
      <c r="E26" s="117"/>
      <c r="F26" s="37" t="s">
        <v>10</v>
      </c>
      <c r="G26" s="118" t="str">
        <f>$M$6&amp;"   "&amp;$R$6</f>
        <v>5.   De Nicolo</v>
      </c>
      <c r="H26" s="118"/>
      <c r="I26" s="118"/>
      <c r="J26" s="118"/>
      <c r="K26" s="118"/>
      <c r="L26" s="119"/>
      <c r="M26" s="47">
        <v>3</v>
      </c>
      <c r="N26" s="8" t="s">
        <v>11</v>
      </c>
      <c r="O26" s="46">
        <v>2</v>
      </c>
      <c r="P26" s="83">
        <v>8</v>
      </c>
      <c r="Q26" s="23">
        <f>IF(ISNUMBER(O26),Q24+IF(M25&gt;O25,2,IF(M25=O25,1,0))+IF(M26&gt;O26,2,IF(M26=O26,1,0)),"")</f>
        <v>15</v>
      </c>
      <c r="R26" s="8" t="s">
        <v>10</v>
      </c>
      <c r="S26" s="24">
        <f>IF(ISNUMBER(O26),S24+IF(M25&gt;O25,0,IF(M25=O25,1,2))+IF(M26&gt;O26,0,IF(M26=O26,1,2)),"")</f>
        <v>13</v>
      </c>
      <c r="T26" s="18">
        <f>IF(ISNUMBER(O26),T24+SUM(M25:M26),"")</f>
        <v>41</v>
      </c>
      <c r="U26" s="8" t="s">
        <v>11</v>
      </c>
      <c r="V26" s="66">
        <f>IF(ISNUMBER(O26),V24+SUM(O25:O26),"")</f>
        <v>48</v>
      </c>
      <c r="W26" s="1"/>
    </row>
    <row r="27" spans="1:23" ht="18.75" customHeight="1">
      <c r="A27" s="120" t="str">
        <f>$A$8&amp;"   "&amp;$D$8</f>
        <v>3.   S.Wagner</v>
      </c>
      <c r="B27" s="121"/>
      <c r="C27" s="121"/>
      <c r="D27" s="121"/>
      <c r="E27" s="121"/>
      <c r="F27" s="38" t="s">
        <v>10</v>
      </c>
      <c r="G27" s="121" t="str">
        <f>$M$9&amp;"   "&amp;$R$9</f>
        <v>8.   Zaczek</v>
      </c>
      <c r="H27" s="121"/>
      <c r="I27" s="121"/>
      <c r="J27" s="121"/>
      <c r="K27" s="121"/>
      <c r="L27" s="122"/>
      <c r="M27" s="59">
        <v>1</v>
      </c>
      <c r="N27" s="9" t="s">
        <v>11</v>
      </c>
      <c r="O27" s="60">
        <v>5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6" t="str">
        <f>$A$7&amp;"   "&amp;$D$7</f>
        <v>2.   F.Wagner</v>
      </c>
      <c r="B28" s="117"/>
      <c r="C28" s="117"/>
      <c r="D28" s="117"/>
      <c r="E28" s="117"/>
      <c r="F28" s="37" t="s">
        <v>10</v>
      </c>
      <c r="G28" s="117" t="str">
        <f>$M$8&amp;"   "&amp;$R$8</f>
        <v>7.   Koschenz</v>
      </c>
      <c r="H28" s="117"/>
      <c r="I28" s="117"/>
      <c r="J28" s="117"/>
      <c r="K28" s="117"/>
      <c r="L28" s="125"/>
      <c r="M28" s="47">
        <v>4</v>
      </c>
      <c r="N28" s="8" t="s">
        <v>11</v>
      </c>
      <c r="O28" s="46">
        <v>5</v>
      </c>
      <c r="P28" s="85">
        <v>5</v>
      </c>
      <c r="Q28" s="23">
        <f>IF(ISNUMBER(O28),Q26+IF(M27&gt;O27,2,IF(M27=O27,1,0))+IF(M28&gt;O28,2,IF(M28=O28,1,0)),"")</f>
        <v>15</v>
      </c>
      <c r="R28" s="8" t="s">
        <v>10</v>
      </c>
      <c r="S28" s="24">
        <f>IF(ISNUMBER(O28),S26+IF(M27&gt;O27,0,IF(M27=O27,1,2))+IF(M28&gt;O28,0,IF(M28=O28,1,2)),"")</f>
        <v>17</v>
      </c>
      <c r="T28" s="18">
        <f>IF(ISNUMBER(O28),T26+SUM(M27:M28),"")</f>
        <v>46</v>
      </c>
      <c r="U28" s="8" t="s">
        <v>11</v>
      </c>
      <c r="V28" s="66">
        <f>IF(ISNUMBER(O28),V26+SUM(O27:O28),"")</f>
        <v>58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9"/>
      <c r="B30" s="110"/>
      <c r="C30" s="111"/>
      <c r="D30" s="105" t="str">
        <f>IF(R6="","",R6)</f>
        <v>De Nicolo</v>
      </c>
      <c r="E30" s="106"/>
      <c r="F30" s="106"/>
      <c r="G30" s="107" t="str">
        <f>IF(R7="","",R7)</f>
        <v>Schäfer</v>
      </c>
      <c r="H30" s="106"/>
      <c r="I30" s="108"/>
      <c r="J30" s="106" t="str">
        <f>IF(R8="","",R8)</f>
        <v>Koschenz</v>
      </c>
      <c r="K30" s="106"/>
      <c r="L30" s="108"/>
      <c r="M30" s="106" t="str">
        <f>IF(R9="","",R9)</f>
        <v>Zaczek</v>
      </c>
      <c r="N30" s="106"/>
      <c r="O30" s="123"/>
      <c r="P30" s="1"/>
      <c r="Q30" s="124" t="s">
        <v>12</v>
      </c>
      <c r="R30" s="114"/>
      <c r="S30" s="115"/>
      <c r="T30" s="114" t="s">
        <v>13</v>
      </c>
      <c r="U30" s="114"/>
      <c r="V30" s="115"/>
      <c r="W30" s="1"/>
    </row>
    <row r="31" spans="1:23" ht="18.75" customHeight="1" thickBot="1">
      <c r="A31" s="69" t="s">
        <v>1</v>
      </c>
      <c r="B31" s="112" t="str">
        <f>IF(D6="","",D6)</f>
        <v>Bareis</v>
      </c>
      <c r="C31" s="112"/>
      <c r="D31" s="70">
        <f>IF(ISNUMBER(M13),M13,"")</f>
        <v>6</v>
      </c>
      <c r="E31" s="71" t="s">
        <v>11</v>
      </c>
      <c r="F31" s="72">
        <f>IF(ISNUMBER(O13),O13,"")</f>
        <v>4</v>
      </c>
      <c r="G31" s="70">
        <f>IF(ISNUMBER(M25),M25,"")</f>
        <v>2</v>
      </c>
      <c r="H31" s="71" t="s">
        <v>11</v>
      </c>
      <c r="I31" s="72">
        <f>IF(ISNUMBER(O25),O25,"")</f>
        <v>3</v>
      </c>
      <c r="J31" s="70">
        <f>IF(ISNUMBER(M24),M24,"")</f>
        <v>0</v>
      </c>
      <c r="K31" s="71" t="s">
        <v>11</v>
      </c>
      <c r="L31" s="72">
        <f>IF(ISNUMBER(O24),O24,"")</f>
        <v>7</v>
      </c>
      <c r="M31" s="70">
        <f>IF(ISNUMBER(M20),M20,"")</f>
        <v>5</v>
      </c>
      <c r="N31" s="71" t="s">
        <v>11</v>
      </c>
      <c r="O31" s="73">
        <f>IF(ISNUMBER(O20),O20,"")</f>
        <v>8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2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6</v>
      </c>
      <c r="T31" s="50">
        <f>SUM(D31,G31,J31,M31)</f>
        <v>13</v>
      </c>
      <c r="U31" s="25" t="s">
        <v>11</v>
      </c>
      <c r="V31" s="61">
        <f>SUM(F31,I31,L31,O31)</f>
        <v>22</v>
      </c>
      <c r="W31" s="1"/>
    </row>
    <row r="32" spans="1:23" ht="19.5" customHeight="1" thickBot="1">
      <c r="A32" s="74" t="s">
        <v>3</v>
      </c>
      <c r="B32" s="113" t="str">
        <f>IF(D7="","",D7)</f>
        <v>F.Wagner</v>
      </c>
      <c r="C32" s="113"/>
      <c r="D32" s="67">
        <f>IF(ISNUMBER(M17),M17,"")</f>
        <v>5</v>
      </c>
      <c r="E32" s="75" t="s">
        <v>11</v>
      </c>
      <c r="F32" s="68">
        <f>IF(ISNUMBER(O17),O17,"")</f>
        <v>1</v>
      </c>
      <c r="G32" s="67">
        <f>IF(ISNUMBER(M14),M14,"")</f>
        <v>2</v>
      </c>
      <c r="H32" s="75" t="s">
        <v>11</v>
      </c>
      <c r="I32" s="68">
        <f>IF(ISNUMBER(O14),O14,"")</f>
        <v>1</v>
      </c>
      <c r="J32" s="67">
        <f>IF(ISNUMBER(M28),M28,"")</f>
        <v>4</v>
      </c>
      <c r="K32" s="75" t="s">
        <v>11</v>
      </c>
      <c r="L32" s="68">
        <f>IF(ISNUMBER(O28),O28,"")</f>
        <v>5</v>
      </c>
      <c r="M32" s="67">
        <f>IF(ISNUMBER(M23),M23,"")</f>
        <v>2</v>
      </c>
      <c r="N32" s="75" t="s">
        <v>11</v>
      </c>
      <c r="O32" s="76">
        <f>IF(ISNUMBER(O23),O23,"")</f>
        <v>2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5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3</v>
      </c>
      <c r="T32" s="19">
        <f>SUM(D32,G32,J32,M32)</f>
        <v>13</v>
      </c>
      <c r="U32" s="4" t="s">
        <v>11</v>
      </c>
      <c r="V32" s="62">
        <f>SUM(F32,I32,L32,O32)</f>
        <v>9</v>
      </c>
      <c r="W32" s="1"/>
    </row>
    <row r="33" spans="1:23" ht="19.5" customHeight="1" thickBot="1">
      <c r="A33" s="74" t="s">
        <v>5</v>
      </c>
      <c r="B33" s="113" t="str">
        <f>IF(D8="","",D8)</f>
        <v>S.Wagner</v>
      </c>
      <c r="C33" s="113"/>
      <c r="D33" s="67">
        <f>IF(ISNUMBER(M22),M22,"")</f>
        <v>2</v>
      </c>
      <c r="E33" s="75" t="s">
        <v>11</v>
      </c>
      <c r="F33" s="68">
        <f>IF(ISNUMBER(O22),O22,"")</f>
        <v>6</v>
      </c>
      <c r="G33" s="67">
        <f>IF(ISNUMBER(M18),M18,"")</f>
        <v>3</v>
      </c>
      <c r="H33" s="75" t="s">
        <v>11</v>
      </c>
      <c r="I33" s="68">
        <f>IF(ISNUMBER(O18),O18,"")</f>
        <v>1</v>
      </c>
      <c r="J33" s="67">
        <f>IF(ISNUMBER(M15),M15,"")</f>
        <v>1</v>
      </c>
      <c r="K33" s="75" t="s">
        <v>11</v>
      </c>
      <c r="L33" s="68">
        <f>IF(ISNUMBER(O15),O15,"")</f>
        <v>2</v>
      </c>
      <c r="M33" s="67">
        <f>IF(ISNUMBER(M27),M27,"")</f>
        <v>1</v>
      </c>
      <c r="N33" s="75" t="s">
        <v>11</v>
      </c>
      <c r="O33" s="76">
        <f>IF(ISNUMBER(O27),O27,"")</f>
        <v>5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2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6</v>
      </c>
      <c r="T33" s="19">
        <f>SUM(D33,G33,J33,M33)</f>
        <v>7</v>
      </c>
      <c r="U33" s="4" t="s">
        <v>11</v>
      </c>
      <c r="V33" s="62">
        <f>SUM(F33,I33,L33,O33)</f>
        <v>14</v>
      </c>
      <c r="W33" s="1"/>
    </row>
    <row r="34" spans="1:23" ht="18.75" customHeight="1" thickBot="1">
      <c r="A34" s="77" t="s">
        <v>7</v>
      </c>
      <c r="B34" s="104" t="str">
        <f>IF(D9="","",D9)</f>
        <v>Schwaß</v>
      </c>
      <c r="C34" s="104"/>
      <c r="D34" s="78">
        <f>IF(ISNUMBER(M26),M26,"")</f>
        <v>3</v>
      </c>
      <c r="E34" s="79" t="s">
        <v>11</v>
      </c>
      <c r="F34" s="80">
        <f>IF(ISNUMBER(O26),O26,"")</f>
        <v>2</v>
      </c>
      <c r="G34" s="78">
        <f>IF(ISNUMBER(M21),M21,"")</f>
        <v>4</v>
      </c>
      <c r="H34" s="79" t="s">
        <v>11</v>
      </c>
      <c r="I34" s="80">
        <f>IF(ISNUMBER(O21),O21,"")</f>
        <v>1</v>
      </c>
      <c r="J34" s="78">
        <f>IF(ISNUMBER(M19),M19,"")</f>
        <v>6</v>
      </c>
      <c r="K34" s="79" t="s">
        <v>11</v>
      </c>
      <c r="L34" s="80">
        <f>IF(ISNUMBER(O19),O19,"")</f>
        <v>5</v>
      </c>
      <c r="M34" s="78">
        <f>IF(ISNUMBER(M16),M16,"")</f>
        <v>0</v>
      </c>
      <c r="N34" s="79" t="s">
        <v>11</v>
      </c>
      <c r="O34" s="81">
        <f>IF(ISNUMBER(O16),O16,"")</f>
        <v>5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6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2</v>
      </c>
      <c r="T34" s="50">
        <f>SUM(D34,G34,J34,M34)</f>
        <v>13</v>
      </c>
      <c r="U34" s="25" t="s">
        <v>11</v>
      </c>
      <c r="V34" s="61">
        <f>SUM(F34,I34,L34,O34)</f>
        <v>13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2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6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7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1</v>
      </c>
      <c r="P36" s="1"/>
      <c r="Q36" s="21">
        <f>SUM(Q31:Q34)</f>
        <v>15</v>
      </c>
      <c r="R36" s="3" t="s">
        <v>10</v>
      </c>
      <c r="S36" s="22">
        <f>SUM(S31:S34)</f>
        <v>17</v>
      </c>
      <c r="T36" s="94"/>
      <c r="U36" s="94"/>
      <c r="V36" s="95"/>
      <c r="W36" s="1"/>
    </row>
    <row r="37" spans="1:23" ht="19.5" customHeight="1" thickBot="1">
      <c r="A37" s="92" t="s">
        <v>13</v>
      </c>
      <c r="B37" s="93"/>
      <c r="C37" s="93"/>
      <c r="D37" s="12">
        <f>SUM(F31:F34)</f>
        <v>13</v>
      </c>
      <c r="E37" s="48" t="s">
        <v>11</v>
      </c>
      <c r="F37" s="11">
        <f>SUM(D31:D34)</f>
        <v>16</v>
      </c>
      <c r="G37" s="12">
        <f>SUM(I31:I34)</f>
        <v>6</v>
      </c>
      <c r="H37" s="5" t="s">
        <v>11</v>
      </c>
      <c r="I37" s="11">
        <f>SUM(G31:G34)</f>
        <v>11</v>
      </c>
      <c r="J37" s="12">
        <f>SUM(L31:L34)</f>
        <v>19</v>
      </c>
      <c r="K37" s="5" t="s">
        <v>11</v>
      </c>
      <c r="L37" s="11">
        <f>SUM(J31:J34)</f>
        <v>11</v>
      </c>
      <c r="M37" s="12">
        <f>SUM(O31:O34)</f>
        <v>20</v>
      </c>
      <c r="N37" s="5" t="s">
        <v>11</v>
      </c>
      <c r="O37" s="15">
        <f>SUM(M31:M34)</f>
        <v>8</v>
      </c>
      <c r="P37" s="1"/>
      <c r="Q37" s="96"/>
      <c r="R37" s="97"/>
      <c r="S37" s="97"/>
      <c r="T37" s="20">
        <f>SUM(T31:T34)</f>
        <v>46</v>
      </c>
      <c r="U37" s="5" t="s">
        <v>11</v>
      </c>
      <c r="V37" s="15">
        <f>SUM(V31:V34)</f>
        <v>58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41825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A37:C37"/>
    <mergeCell ref="T36:V36"/>
    <mergeCell ref="Q37:S37"/>
    <mergeCell ref="A40:F40"/>
    <mergeCell ref="B39:F39"/>
    <mergeCell ref="I39:L39"/>
    <mergeCell ref="O39:V39"/>
    <mergeCell ref="A36:C36"/>
    <mergeCell ref="B34:C34"/>
    <mergeCell ref="D30:F30"/>
    <mergeCell ref="G30:I30"/>
    <mergeCell ref="A30:C30"/>
    <mergeCell ref="B31:C31"/>
    <mergeCell ref="B32:C32"/>
    <mergeCell ref="B33:C33"/>
    <mergeCell ref="A26:E26"/>
    <mergeCell ref="G26:L26"/>
    <mergeCell ref="A27:E27"/>
    <mergeCell ref="G27:L27"/>
    <mergeCell ref="M30:O30"/>
    <mergeCell ref="Q30:S30"/>
    <mergeCell ref="A28:E28"/>
    <mergeCell ref="T30:V30"/>
    <mergeCell ref="J30:L30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G14:L14"/>
    <mergeCell ref="G15:L15"/>
    <mergeCell ref="G16:L16"/>
    <mergeCell ref="G28:L28"/>
    <mergeCell ref="A21:E21"/>
    <mergeCell ref="G21:L21"/>
    <mergeCell ref="A18:E18"/>
    <mergeCell ref="G18:L18"/>
    <mergeCell ref="A19:E19"/>
    <mergeCell ref="G19:L19"/>
    <mergeCell ref="A17:E17"/>
    <mergeCell ref="G20:L20"/>
    <mergeCell ref="A15:E15"/>
    <mergeCell ref="A16:E16"/>
    <mergeCell ref="A20:E20"/>
    <mergeCell ref="G17:L17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B1:C1"/>
    <mergeCell ref="A3:V3"/>
    <mergeCell ref="D1:R1"/>
    <mergeCell ref="G5:O5"/>
    <mergeCell ref="A5:F5"/>
    <mergeCell ref="Q5:V5"/>
    <mergeCell ref="A4:P4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26"/>
  <sheetViews>
    <sheetView tabSelected="1" zoomScalePageLayoutView="0" workbookViewId="0" topLeftCell="A1">
      <selection activeCell="A4" sqref="A4:P4"/>
    </sheetView>
  </sheetViews>
  <sheetFormatPr defaultColWidth="11.421875" defaultRowHeight="12.75"/>
  <cols>
    <col min="1" max="1" width="2.7109375" style="0" customWidth="1"/>
    <col min="2" max="2" width="2.421875" style="0" customWidth="1"/>
    <col min="3" max="3" width="14.57421875" style="0" customWidth="1"/>
    <col min="4" max="4" width="5.8515625" style="0" customWidth="1"/>
    <col min="5" max="5" width="1.7109375" style="0" customWidth="1"/>
    <col min="6" max="7" width="5.8515625" style="0" customWidth="1"/>
    <col min="8" max="8" width="1.7109375" style="0" customWidth="1"/>
    <col min="9" max="10" width="5.8515625" style="0" customWidth="1"/>
    <col min="11" max="11" width="1.7109375" style="0" customWidth="1"/>
    <col min="12" max="13" width="5.8515625" style="0" customWidth="1"/>
    <col min="14" max="14" width="1.7109375" style="0" customWidth="1"/>
    <col min="15" max="15" width="5.8515625" style="0" customWidth="1"/>
    <col min="16" max="16" width="2.7109375" style="0" customWidth="1"/>
    <col min="17" max="17" width="5.421875" style="0" customWidth="1"/>
    <col min="18" max="18" width="1.7109375" style="0" customWidth="1"/>
    <col min="19" max="20" width="5.421875" style="0" customWidth="1"/>
    <col min="21" max="21" width="1.7109375" style="0" customWidth="1"/>
    <col min="22" max="22" width="5.421875" style="0" customWidth="1"/>
    <col min="23" max="23" width="5.8515625" style="0" customWidth="1"/>
  </cols>
  <sheetData>
    <row r="1" spans="1:23" ht="104.25" customHeight="1" thickBot="1" thickTop="1">
      <c r="A1" s="87"/>
      <c r="B1" s="149"/>
      <c r="C1" s="149"/>
      <c r="D1" s="153" t="s">
        <v>0</v>
      </c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88"/>
      <c r="T1" s="89"/>
      <c r="U1" s="89"/>
      <c r="V1" s="90"/>
      <c r="W1" s="29"/>
    </row>
    <row r="2" ht="5.25" customHeight="1" thickBot="1" thickTop="1"/>
    <row r="3" spans="1:23" ht="30.75" customHeight="1" thickBot="1" thickTop="1">
      <c r="A3" s="150" t="s">
        <v>43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2"/>
      <c r="W3" s="28"/>
    </row>
    <row r="4" spans="1:22" ht="27.75" customHeight="1" thickBot="1" thickTop="1">
      <c r="A4" s="160" t="s">
        <v>63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51">
        <f>Q36</f>
        <v>17</v>
      </c>
      <c r="R4" s="26" t="s">
        <v>10</v>
      </c>
      <c r="S4" s="52">
        <f>S36</f>
        <v>15</v>
      </c>
      <c r="T4" s="54">
        <f>T37</f>
        <v>49</v>
      </c>
      <c r="U4" s="26" t="s">
        <v>11</v>
      </c>
      <c r="V4" s="53">
        <f>V37</f>
        <v>50</v>
      </c>
    </row>
    <row r="5" spans="1:23" ht="18" customHeight="1" thickBot="1" thickTop="1">
      <c r="A5" s="155" t="s">
        <v>20</v>
      </c>
      <c r="B5" s="156"/>
      <c r="C5" s="156"/>
      <c r="D5" s="156"/>
      <c r="E5" s="156"/>
      <c r="F5" s="156"/>
      <c r="G5" s="154" t="s">
        <v>19</v>
      </c>
      <c r="H5" s="154"/>
      <c r="I5" s="154"/>
      <c r="J5" s="154"/>
      <c r="K5" s="154"/>
      <c r="L5" s="154"/>
      <c r="M5" s="154"/>
      <c r="N5" s="154"/>
      <c r="O5" s="154"/>
      <c r="P5" s="86"/>
      <c r="Q5" s="157" t="s">
        <v>15</v>
      </c>
      <c r="R5" s="158"/>
      <c r="S5" s="158"/>
      <c r="T5" s="158"/>
      <c r="U5" s="158"/>
      <c r="V5" s="159"/>
      <c r="W5" s="27"/>
    </row>
    <row r="6" spans="1:23" ht="19.5" customHeight="1" thickBot="1" thickTop="1">
      <c r="A6" s="31" t="s">
        <v>1</v>
      </c>
      <c r="B6" s="32"/>
      <c r="C6" s="55" t="s">
        <v>51</v>
      </c>
      <c r="D6" s="132" t="s">
        <v>52</v>
      </c>
      <c r="E6" s="132"/>
      <c r="F6" s="132"/>
      <c r="G6" s="132"/>
      <c r="H6" s="132"/>
      <c r="I6" s="133"/>
      <c r="J6" s="1"/>
      <c r="K6" s="1"/>
      <c r="L6" s="1"/>
      <c r="M6" s="31" t="s">
        <v>2</v>
      </c>
      <c r="N6" s="131" t="s">
        <v>49</v>
      </c>
      <c r="O6" s="131"/>
      <c r="P6" s="131"/>
      <c r="Q6" s="131"/>
      <c r="R6" s="131" t="s">
        <v>50</v>
      </c>
      <c r="S6" s="131"/>
      <c r="T6" s="131"/>
      <c r="U6" s="131"/>
      <c r="V6" s="135"/>
      <c r="W6" s="1"/>
    </row>
    <row r="7" spans="1:23" ht="19.5" customHeight="1" thickBot="1">
      <c r="A7" s="33" t="s">
        <v>3</v>
      </c>
      <c r="B7" s="34"/>
      <c r="C7" s="56" t="s">
        <v>41</v>
      </c>
      <c r="D7" s="143" t="s">
        <v>42</v>
      </c>
      <c r="E7" s="143"/>
      <c r="F7" s="143"/>
      <c r="G7" s="143"/>
      <c r="H7" s="143"/>
      <c r="I7" s="144"/>
      <c r="J7" s="1"/>
      <c r="K7" s="1"/>
      <c r="L7" s="1"/>
      <c r="M7" s="33" t="s">
        <v>4</v>
      </c>
      <c r="N7" s="140" t="s">
        <v>39</v>
      </c>
      <c r="O7" s="140"/>
      <c r="P7" s="140"/>
      <c r="Q7" s="140"/>
      <c r="R7" s="140" t="s">
        <v>40</v>
      </c>
      <c r="S7" s="140"/>
      <c r="T7" s="140"/>
      <c r="U7" s="140"/>
      <c r="V7" s="141"/>
      <c r="W7" s="1"/>
    </row>
    <row r="8" spans="1:23" ht="19.5" customHeight="1" thickBot="1">
      <c r="A8" s="33" t="s">
        <v>5</v>
      </c>
      <c r="B8" s="34"/>
      <c r="C8" s="56" t="s">
        <v>30</v>
      </c>
      <c r="D8" s="143" t="s">
        <v>53</v>
      </c>
      <c r="E8" s="143"/>
      <c r="F8" s="143"/>
      <c r="G8" s="143"/>
      <c r="H8" s="143"/>
      <c r="I8" s="144"/>
      <c r="J8" s="1"/>
      <c r="K8" s="1"/>
      <c r="L8" s="1"/>
      <c r="M8" s="33" t="s">
        <v>6</v>
      </c>
      <c r="N8" s="140" t="s">
        <v>47</v>
      </c>
      <c r="O8" s="140"/>
      <c r="P8" s="140"/>
      <c r="Q8" s="140"/>
      <c r="R8" s="140" t="s">
        <v>48</v>
      </c>
      <c r="S8" s="140"/>
      <c r="T8" s="140"/>
      <c r="U8" s="140"/>
      <c r="V8" s="141"/>
      <c r="W8" s="1"/>
    </row>
    <row r="9" spans="1:23" ht="19.5" customHeight="1" thickBot="1">
      <c r="A9" s="30" t="s">
        <v>7</v>
      </c>
      <c r="B9" s="35"/>
      <c r="C9" s="57" t="s">
        <v>54</v>
      </c>
      <c r="D9" s="145" t="s">
        <v>55</v>
      </c>
      <c r="E9" s="145"/>
      <c r="F9" s="145"/>
      <c r="G9" s="145"/>
      <c r="H9" s="145"/>
      <c r="I9" s="146"/>
      <c r="J9" s="1"/>
      <c r="K9" s="1"/>
      <c r="L9" s="1"/>
      <c r="M9" s="36" t="s">
        <v>8</v>
      </c>
      <c r="N9" s="134" t="s">
        <v>29</v>
      </c>
      <c r="O9" s="134"/>
      <c r="P9" s="134"/>
      <c r="Q9" s="134"/>
      <c r="R9" s="134" t="s">
        <v>38</v>
      </c>
      <c r="S9" s="134"/>
      <c r="T9" s="134"/>
      <c r="U9" s="134"/>
      <c r="V9" s="142"/>
      <c r="W9" s="1"/>
    </row>
    <row r="10" spans="1:23" ht="5.25" customHeight="1" thickBot="1" thickTop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6" ht="18" customHeight="1" thickBot="1" thickTop="1">
      <c r="A11" s="137" t="s">
        <v>18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7" t="s">
        <v>24</v>
      </c>
      <c r="N11" s="138"/>
      <c r="O11" s="138"/>
      <c r="P11" s="139"/>
      <c r="Q11" s="138" t="s">
        <v>27</v>
      </c>
      <c r="R11" s="138"/>
      <c r="S11" s="138"/>
      <c r="T11" s="138"/>
      <c r="U11" s="138"/>
      <c r="V11" s="139"/>
      <c r="W11" s="1"/>
      <c r="Z11" s="41"/>
    </row>
    <row r="12" spans="1:23" ht="16.5" customHeight="1" thickBot="1" thickTop="1">
      <c r="A12" s="63" t="s">
        <v>14</v>
      </c>
      <c r="B12" s="42"/>
      <c r="C12" s="44" t="s">
        <v>21</v>
      </c>
      <c r="D12" s="43"/>
      <c r="E12" s="43"/>
      <c r="F12" s="43"/>
      <c r="G12" s="44" t="s">
        <v>14</v>
      </c>
      <c r="H12" s="136" t="s">
        <v>21</v>
      </c>
      <c r="I12" s="136"/>
      <c r="J12" s="136"/>
      <c r="K12" s="42"/>
      <c r="L12" s="42"/>
      <c r="M12" s="147"/>
      <c r="N12" s="148"/>
      <c r="O12" s="148"/>
      <c r="P12" s="64" t="s">
        <v>9</v>
      </c>
      <c r="Q12" s="128" t="s">
        <v>25</v>
      </c>
      <c r="R12" s="129"/>
      <c r="S12" s="130"/>
      <c r="T12" s="128" t="s">
        <v>26</v>
      </c>
      <c r="U12" s="129"/>
      <c r="V12" s="129"/>
      <c r="W12" s="1"/>
    </row>
    <row r="13" spans="1:23" ht="18.75" customHeight="1">
      <c r="A13" s="120" t="str">
        <f>$A$6&amp;"   "&amp;$D$6</f>
        <v>1.   König</v>
      </c>
      <c r="B13" s="121"/>
      <c r="C13" s="121"/>
      <c r="D13" s="121"/>
      <c r="E13" s="121"/>
      <c r="F13" s="38" t="s">
        <v>10</v>
      </c>
      <c r="G13" s="126" t="str">
        <f>$M$6&amp;"   "&amp;$R$6</f>
        <v>5.   Koschenz</v>
      </c>
      <c r="H13" s="126"/>
      <c r="I13" s="126"/>
      <c r="J13" s="126"/>
      <c r="K13" s="126"/>
      <c r="L13" s="127"/>
      <c r="M13" s="59">
        <v>6</v>
      </c>
      <c r="N13" s="9" t="s">
        <v>11</v>
      </c>
      <c r="O13" s="60">
        <v>3</v>
      </c>
      <c r="P13" s="82">
        <v>3</v>
      </c>
      <c r="Q13" s="65"/>
      <c r="R13" s="9"/>
      <c r="S13" s="65"/>
      <c r="T13" s="40"/>
      <c r="U13" s="9"/>
      <c r="V13" s="39"/>
      <c r="W13" s="1"/>
    </row>
    <row r="14" spans="1:23" ht="18.75" customHeight="1" thickBot="1">
      <c r="A14" s="116" t="str">
        <f>$A$7&amp;"   "&amp;$D$7</f>
        <v>2.   Koch</v>
      </c>
      <c r="B14" s="117"/>
      <c r="C14" s="117"/>
      <c r="D14" s="117"/>
      <c r="E14" s="117"/>
      <c r="F14" s="37" t="s">
        <v>10</v>
      </c>
      <c r="G14" s="118" t="str">
        <f>$M$7&amp;"   "&amp;$R$7</f>
        <v>6.   Schäfer</v>
      </c>
      <c r="H14" s="118"/>
      <c r="I14" s="118"/>
      <c r="J14" s="118"/>
      <c r="K14" s="118"/>
      <c r="L14" s="119"/>
      <c r="M14" s="47">
        <v>4</v>
      </c>
      <c r="N14" s="8" t="s">
        <v>11</v>
      </c>
      <c r="O14" s="46">
        <v>3</v>
      </c>
      <c r="P14" s="83">
        <v>7</v>
      </c>
      <c r="Q14" s="23">
        <f>IF(ISNUMBER(O14),IF(M13&gt;O13,2,IF(M13=O13,1,0))+IF(M14&gt;O14,2,IF(M14=O14,1,0)),"")</f>
        <v>4</v>
      </c>
      <c r="R14" s="8" t="s">
        <v>10</v>
      </c>
      <c r="S14" s="24">
        <f>IF(ISNUMBER(O14),IF(M13&gt;O13,0,IF(M13=O13,1,2))+IF(M14&gt;O14,0,IF(M14=O14,1,2)),"")</f>
        <v>0</v>
      </c>
      <c r="T14" s="18">
        <f>IF(ISNUMBER(O14),SUM(M13:M14),"")</f>
        <v>10</v>
      </c>
      <c r="U14" s="8" t="s">
        <v>11</v>
      </c>
      <c r="V14" s="66">
        <f>IF(ISNUMBER(O14),SUM(O13:O14),"")</f>
        <v>6</v>
      </c>
      <c r="W14" s="1"/>
    </row>
    <row r="15" spans="1:23" ht="18.75" customHeight="1">
      <c r="A15" s="120" t="str">
        <f>$A$8&amp;"   "&amp;$D$8</f>
        <v>3.   Krapoth</v>
      </c>
      <c r="B15" s="121"/>
      <c r="C15" s="121"/>
      <c r="D15" s="121"/>
      <c r="E15" s="121"/>
      <c r="F15" s="38" t="s">
        <v>10</v>
      </c>
      <c r="G15" s="121" t="str">
        <f>$M$8&amp;"   "&amp;$R$8</f>
        <v>7.   De Nicolo</v>
      </c>
      <c r="H15" s="121"/>
      <c r="I15" s="121"/>
      <c r="J15" s="121"/>
      <c r="K15" s="121"/>
      <c r="L15" s="122"/>
      <c r="M15" s="59">
        <v>3</v>
      </c>
      <c r="N15" s="9" t="s">
        <v>11</v>
      </c>
      <c r="O15" s="60">
        <v>3</v>
      </c>
      <c r="P15" s="84">
        <v>1</v>
      </c>
      <c r="Q15" s="40"/>
      <c r="R15" s="9"/>
      <c r="S15" s="39"/>
      <c r="T15" s="40"/>
      <c r="U15" s="9"/>
      <c r="V15" s="39"/>
      <c r="W15" s="1"/>
    </row>
    <row r="16" spans="1:23" ht="18.75" customHeight="1" thickBot="1">
      <c r="A16" s="116" t="str">
        <f>$A$9&amp;"   "&amp;$D$9</f>
        <v>4.   Schell</v>
      </c>
      <c r="B16" s="117"/>
      <c r="C16" s="117"/>
      <c r="D16" s="117"/>
      <c r="E16" s="117"/>
      <c r="F16" s="37" t="s">
        <v>10</v>
      </c>
      <c r="G16" s="117" t="str">
        <f>$M$9&amp;"   "&amp;$R$9</f>
        <v>8.   Zaczek</v>
      </c>
      <c r="H16" s="117"/>
      <c r="I16" s="117"/>
      <c r="J16" s="117"/>
      <c r="K16" s="117"/>
      <c r="L16" s="125"/>
      <c r="M16" s="47">
        <v>5</v>
      </c>
      <c r="N16" s="8" t="s">
        <v>11</v>
      </c>
      <c r="O16" s="46">
        <v>2</v>
      </c>
      <c r="P16" s="83">
        <v>6</v>
      </c>
      <c r="Q16" s="23">
        <f>IF(ISNUMBER(O16),Q14+IF(M15&gt;O15,2,IF(M15=O15,1,0))+IF(M16&gt;O16,2,IF(M16=O16,1,0)),"")</f>
        <v>7</v>
      </c>
      <c r="R16" s="8" t="s">
        <v>10</v>
      </c>
      <c r="S16" s="24">
        <f>IF(ISNUMBER(O16),S14+IF(M15&gt;O15,0,IF(M15=O15,1,2))+IF(M16&gt;O16,0,IF(M16=O16,1,2)),"")</f>
        <v>1</v>
      </c>
      <c r="T16" s="18">
        <f>IF(ISNUMBER(O16),T14+SUM(M15:M16),"")</f>
        <v>18</v>
      </c>
      <c r="U16" s="8" t="s">
        <v>11</v>
      </c>
      <c r="V16" s="66">
        <f>IF(ISNUMBER(O16),V14+SUM(O15:O16),"")</f>
        <v>11</v>
      </c>
      <c r="W16" s="1"/>
    </row>
    <row r="17" spans="1:23" ht="18.75" customHeight="1">
      <c r="A17" s="120" t="str">
        <f>$A$7&amp;"   "&amp;$D$7</f>
        <v>2.   Koch</v>
      </c>
      <c r="B17" s="121"/>
      <c r="C17" s="121"/>
      <c r="D17" s="121"/>
      <c r="E17" s="121"/>
      <c r="F17" s="38" t="s">
        <v>10</v>
      </c>
      <c r="G17" s="126" t="str">
        <f>$M$6&amp;"   "&amp;$R$6</f>
        <v>5.   Koschenz</v>
      </c>
      <c r="H17" s="126"/>
      <c r="I17" s="126"/>
      <c r="J17" s="126"/>
      <c r="K17" s="126"/>
      <c r="L17" s="127"/>
      <c r="M17" s="59">
        <v>3</v>
      </c>
      <c r="N17" s="9" t="s">
        <v>11</v>
      </c>
      <c r="O17" s="60">
        <v>3</v>
      </c>
      <c r="P17" s="84">
        <v>4</v>
      </c>
      <c r="Q17" s="40"/>
      <c r="R17" s="9"/>
      <c r="S17" s="39"/>
      <c r="T17" s="40"/>
      <c r="U17" s="9"/>
      <c r="V17" s="39"/>
      <c r="W17" s="1"/>
    </row>
    <row r="18" spans="1:23" ht="18.75" customHeight="1" thickBot="1">
      <c r="A18" s="116" t="str">
        <f>$A$8&amp;"   "&amp;$D$8</f>
        <v>3.   Krapoth</v>
      </c>
      <c r="B18" s="117"/>
      <c r="C18" s="117"/>
      <c r="D18" s="117"/>
      <c r="E18" s="117"/>
      <c r="F18" s="37" t="s">
        <v>10</v>
      </c>
      <c r="G18" s="118" t="str">
        <f>$M$7&amp;"   "&amp;$R$7</f>
        <v>6.   Schäfer</v>
      </c>
      <c r="H18" s="118"/>
      <c r="I18" s="118"/>
      <c r="J18" s="118"/>
      <c r="K18" s="118"/>
      <c r="L18" s="119"/>
      <c r="M18" s="47">
        <v>1</v>
      </c>
      <c r="N18" s="8" t="s">
        <v>11</v>
      </c>
      <c r="O18" s="46">
        <v>5</v>
      </c>
      <c r="P18" s="83">
        <v>8</v>
      </c>
      <c r="Q18" s="23">
        <f>IF(ISNUMBER(O18),Q16+IF(M17&gt;O17,2,IF(M17=O17,1,0))+IF(M18&gt;O18,2,IF(M18=O18,1,0)),"")</f>
        <v>8</v>
      </c>
      <c r="R18" s="8" t="s">
        <v>10</v>
      </c>
      <c r="S18" s="24">
        <f>IF(ISNUMBER(O18),S16+IF(M17&gt;O17,0,IF(M17=O17,1,2))+IF(M18&gt;O18,0,IF(M18=O18,1,2)),"")</f>
        <v>4</v>
      </c>
      <c r="T18" s="18">
        <f>IF(ISNUMBER(O18),T16+SUM(M17:M18),"")</f>
        <v>22</v>
      </c>
      <c r="U18" s="8" t="s">
        <v>11</v>
      </c>
      <c r="V18" s="66">
        <f>IF(ISNUMBER(O18),V16+SUM(O17:O18),"")</f>
        <v>19</v>
      </c>
      <c r="W18" s="1"/>
    </row>
    <row r="19" spans="1:23" ht="18.75" customHeight="1">
      <c r="A19" s="120" t="str">
        <f>$A$9&amp;"   "&amp;$D$9</f>
        <v>4.   Schell</v>
      </c>
      <c r="B19" s="121"/>
      <c r="C19" s="121"/>
      <c r="D19" s="121"/>
      <c r="E19" s="121"/>
      <c r="F19" s="38" t="s">
        <v>10</v>
      </c>
      <c r="G19" s="121" t="str">
        <f>$M$8&amp;"   "&amp;$R$8</f>
        <v>7.   De Nicolo</v>
      </c>
      <c r="H19" s="121"/>
      <c r="I19" s="121"/>
      <c r="J19" s="121"/>
      <c r="K19" s="121"/>
      <c r="L19" s="122"/>
      <c r="M19" s="59">
        <v>2</v>
      </c>
      <c r="N19" s="9" t="s">
        <v>11</v>
      </c>
      <c r="O19" s="60">
        <v>5</v>
      </c>
      <c r="P19" s="84">
        <v>2</v>
      </c>
      <c r="Q19" s="40"/>
      <c r="R19" s="9"/>
      <c r="S19" s="39"/>
      <c r="T19" s="40"/>
      <c r="U19" s="9"/>
      <c r="V19" s="39"/>
      <c r="W19" s="1"/>
    </row>
    <row r="20" spans="1:23" ht="18.75" customHeight="1" thickBot="1">
      <c r="A20" s="116" t="str">
        <f>$A$6&amp;"   "&amp;$D$6</f>
        <v>1.   König</v>
      </c>
      <c r="B20" s="117"/>
      <c r="C20" s="117"/>
      <c r="D20" s="117"/>
      <c r="E20" s="117"/>
      <c r="F20" s="37" t="s">
        <v>10</v>
      </c>
      <c r="G20" s="117" t="str">
        <f>$M$9&amp;"   "&amp;$R$9</f>
        <v>8.   Zaczek</v>
      </c>
      <c r="H20" s="117"/>
      <c r="I20" s="117"/>
      <c r="J20" s="117"/>
      <c r="K20" s="117"/>
      <c r="L20" s="125"/>
      <c r="M20" s="47">
        <v>3</v>
      </c>
      <c r="N20" s="8" t="s">
        <v>11</v>
      </c>
      <c r="O20" s="46">
        <v>2</v>
      </c>
      <c r="P20" s="83">
        <v>5</v>
      </c>
      <c r="Q20" s="23">
        <f>IF(ISNUMBER(O20),Q18+IF(M19&gt;O19,2,IF(M19=O19,1,0))+IF(M20&gt;O20,2,IF(M20=O20,1,0)),"")</f>
        <v>10</v>
      </c>
      <c r="R20" s="8" t="s">
        <v>10</v>
      </c>
      <c r="S20" s="24">
        <f>IF(ISNUMBER(O20),S18+IF(M19&gt;O19,0,IF(M19=O19,1,2))+IF(M20&gt;O20,0,IF(M20=O20,1,2)),"")</f>
        <v>6</v>
      </c>
      <c r="T20" s="18">
        <f>IF(ISNUMBER(O20),T18+SUM(M19:M20),"")</f>
        <v>27</v>
      </c>
      <c r="U20" s="8" t="s">
        <v>11</v>
      </c>
      <c r="V20" s="66">
        <f>IF(ISNUMBER(O20),V18+SUM(O19:O20),"")</f>
        <v>26</v>
      </c>
      <c r="W20" s="1"/>
    </row>
    <row r="21" spans="1:25" ht="18.75" customHeight="1">
      <c r="A21" s="120" t="str">
        <f>$A$9&amp;"   "&amp;$D$9</f>
        <v>4.   Schell</v>
      </c>
      <c r="B21" s="121"/>
      <c r="C21" s="121"/>
      <c r="D21" s="121"/>
      <c r="E21" s="121"/>
      <c r="F21" s="38" t="s">
        <v>10</v>
      </c>
      <c r="G21" s="126" t="str">
        <f>$M$7&amp;"   "&amp;$R$7</f>
        <v>6.   Schäfer</v>
      </c>
      <c r="H21" s="126"/>
      <c r="I21" s="126"/>
      <c r="J21" s="126"/>
      <c r="K21" s="126"/>
      <c r="L21" s="127"/>
      <c r="M21" s="59">
        <v>5</v>
      </c>
      <c r="N21" s="9" t="s">
        <v>11</v>
      </c>
      <c r="O21" s="60">
        <v>2</v>
      </c>
      <c r="P21" s="84">
        <v>1</v>
      </c>
      <c r="Q21" s="40"/>
      <c r="R21" s="9"/>
      <c r="S21" s="39"/>
      <c r="T21" s="40"/>
      <c r="U21" s="9"/>
      <c r="V21" s="39"/>
      <c r="W21" s="1"/>
      <c r="Y21" s="91"/>
    </row>
    <row r="22" spans="1:23" ht="18.75" customHeight="1" thickBot="1">
      <c r="A22" s="116" t="str">
        <f>$A$8&amp;"   "&amp;$D$8</f>
        <v>3.   Krapoth</v>
      </c>
      <c r="B22" s="117"/>
      <c r="C22" s="117"/>
      <c r="D22" s="117"/>
      <c r="E22" s="117"/>
      <c r="F22" s="37" t="s">
        <v>10</v>
      </c>
      <c r="G22" s="118" t="str">
        <f>$M$6&amp;"   "&amp;$R$6</f>
        <v>5.   Koschenz</v>
      </c>
      <c r="H22" s="118"/>
      <c r="I22" s="118"/>
      <c r="J22" s="118"/>
      <c r="K22" s="118"/>
      <c r="L22" s="119"/>
      <c r="M22" s="47">
        <v>1</v>
      </c>
      <c r="N22" s="8" t="s">
        <v>11</v>
      </c>
      <c r="O22" s="46">
        <v>5</v>
      </c>
      <c r="P22" s="83">
        <v>7</v>
      </c>
      <c r="Q22" s="23">
        <f>IF(ISNUMBER(O22),Q20+IF(M21&gt;O21,2,IF(M21=O21,1,0))+IF(M22&gt;O22,2,IF(M22=O22,1,0)),"")</f>
        <v>12</v>
      </c>
      <c r="R22" s="8" t="s">
        <v>10</v>
      </c>
      <c r="S22" s="24">
        <f>IF(ISNUMBER(O22),S20+IF(M21&gt;O21,0,IF(M21=O21,1,2))+IF(M22&gt;O22,0,IF(M22=O22,1,2)),"")</f>
        <v>8</v>
      </c>
      <c r="T22" s="18">
        <f>IF(ISNUMBER(O22),T20+SUM(M21:M22),"")</f>
        <v>33</v>
      </c>
      <c r="U22" s="8" t="s">
        <v>11</v>
      </c>
      <c r="V22" s="66">
        <f>IF(ISNUMBER(O22),V20+SUM(O21:O22),"")</f>
        <v>33</v>
      </c>
      <c r="W22" s="1"/>
    </row>
    <row r="23" spans="1:23" ht="18.75" customHeight="1">
      <c r="A23" s="120" t="str">
        <f>$A$7&amp;"   "&amp;$D$7</f>
        <v>2.   Koch</v>
      </c>
      <c r="B23" s="121"/>
      <c r="C23" s="121"/>
      <c r="D23" s="121"/>
      <c r="E23" s="121"/>
      <c r="F23" s="38" t="s">
        <v>10</v>
      </c>
      <c r="G23" s="121" t="str">
        <f>$M$9&amp;"   "&amp;$R$9</f>
        <v>8.   Zaczek</v>
      </c>
      <c r="H23" s="121"/>
      <c r="I23" s="121"/>
      <c r="J23" s="121"/>
      <c r="K23" s="121"/>
      <c r="L23" s="122"/>
      <c r="M23" s="59">
        <v>3</v>
      </c>
      <c r="N23" s="9" t="s">
        <v>11</v>
      </c>
      <c r="O23" s="60">
        <v>6</v>
      </c>
      <c r="P23" s="84">
        <v>3</v>
      </c>
      <c r="Q23" s="40"/>
      <c r="R23" s="9"/>
      <c r="S23" s="39"/>
      <c r="T23" s="40"/>
      <c r="U23" s="9"/>
      <c r="V23" s="39"/>
      <c r="W23" s="1"/>
    </row>
    <row r="24" spans="1:23" ht="18.75" customHeight="1" thickBot="1">
      <c r="A24" s="116" t="str">
        <f>$A$6&amp;"   "&amp;$D$6</f>
        <v>1.   König</v>
      </c>
      <c r="B24" s="117"/>
      <c r="C24" s="117"/>
      <c r="D24" s="117"/>
      <c r="E24" s="117"/>
      <c r="F24" s="37" t="s">
        <v>10</v>
      </c>
      <c r="G24" s="117" t="str">
        <f>$M$8&amp;"   "&amp;$R$8</f>
        <v>7.   De Nicolo</v>
      </c>
      <c r="H24" s="117"/>
      <c r="I24" s="117"/>
      <c r="J24" s="117"/>
      <c r="K24" s="117"/>
      <c r="L24" s="125"/>
      <c r="M24" s="47">
        <v>2</v>
      </c>
      <c r="N24" s="8" t="s">
        <v>11</v>
      </c>
      <c r="O24" s="46">
        <v>2</v>
      </c>
      <c r="P24" s="83">
        <v>6</v>
      </c>
      <c r="Q24" s="23">
        <f>IF(ISNUMBER(O24),Q22+IF(M23&gt;O23,2,IF(M23=O23,1,0))+IF(M24&gt;O24,2,IF(M24=O24,1,0)),"")</f>
        <v>13</v>
      </c>
      <c r="R24" s="8" t="s">
        <v>10</v>
      </c>
      <c r="S24" s="24">
        <f>IF(ISNUMBER(O24),S22+IF(M23&gt;O23,0,IF(M23=O23,1,2))+IF(M24&gt;O24,0,IF(M24=O24,1,2)),"")</f>
        <v>11</v>
      </c>
      <c r="T24" s="18">
        <f>IF(ISNUMBER(O24),T22+SUM(M23:M24),"")</f>
        <v>38</v>
      </c>
      <c r="U24" s="8" t="s">
        <v>11</v>
      </c>
      <c r="V24" s="66">
        <f>IF(ISNUMBER(O24),V22+SUM(O23:O24),"")</f>
        <v>41</v>
      </c>
      <c r="W24" s="1"/>
    </row>
    <row r="25" spans="1:23" ht="18.75" customHeight="1">
      <c r="A25" s="120" t="str">
        <f>$A$6&amp;"   "&amp;$D$6</f>
        <v>1.   König</v>
      </c>
      <c r="B25" s="121"/>
      <c r="C25" s="121"/>
      <c r="D25" s="121"/>
      <c r="E25" s="121"/>
      <c r="F25" s="38" t="s">
        <v>10</v>
      </c>
      <c r="G25" s="126" t="str">
        <f>$M$7&amp;"   "&amp;$R$7</f>
        <v>6.   Schäfer</v>
      </c>
      <c r="H25" s="126"/>
      <c r="I25" s="126"/>
      <c r="J25" s="126"/>
      <c r="K25" s="126"/>
      <c r="L25" s="127"/>
      <c r="M25" s="59">
        <v>5</v>
      </c>
      <c r="N25" s="9" t="s">
        <v>11</v>
      </c>
      <c r="O25" s="60">
        <v>1</v>
      </c>
      <c r="P25" s="84">
        <v>2</v>
      </c>
      <c r="Q25" s="40"/>
      <c r="R25" s="9"/>
      <c r="S25" s="39"/>
      <c r="T25" s="40"/>
      <c r="U25" s="9"/>
      <c r="V25" s="39"/>
      <c r="W25" s="1"/>
    </row>
    <row r="26" spans="1:23" ht="18.75" customHeight="1" thickBot="1">
      <c r="A26" s="116" t="str">
        <f>$A$9&amp;"   "&amp;$D$9</f>
        <v>4.   Schell</v>
      </c>
      <c r="B26" s="117"/>
      <c r="C26" s="117"/>
      <c r="D26" s="117"/>
      <c r="E26" s="117"/>
      <c r="F26" s="37" t="s">
        <v>10</v>
      </c>
      <c r="G26" s="118" t="str">
        <f>$M$6&amp;"   "&amp;$R$6</f>
        <v>5.   Koschenz</v>
      </c>
      <c r="H26" s="118"/>
      <c r="I26" s="118"/>
      <c r="J26" s="118"/>
      <c r="K26" s="118"/>
      <c r="L26" s="119"/>
      <c r="M26" s="47">
        <v>2</v>
      </c>
      <c r="N26" s="8" t="s">
        <v>11</v>
      </c>
      <c r="O26" s="46">
        <v>4</v>
      </c>
      <c r="P26" s="83">
        <v>8</v>
      </c>
      <c r="Q26" s="23">
        <f>IF(ISNUMBER(O26),Q24+IF(M25&gt;O25,2,IF(M25=O25,1,0))+IF(M26&gt;O26,2,IF(M26=O26,1,0)),"")</f>
        <v>15</v>
      </c>
      <c r="R26" s="8" t="s">
        <v>10</v>
      </c>
      <c r="S26" s="24">
        <f>IF(ISNUMBER(O26),S24+IF(M25&gt;O25,0,IF(M25=O25,1,2))+IF(M26&gt;O26,0,IF(M26=O26,1,2)),"")</f>
        <v>13</v>
      </c>
      <c r="T26" s="18">
        <f>IF(ISNUMBER(O26),T24+SUM(M25:M26),"")</f>
        <v>45</v>
      </c>
      <c r="U26" s="8" t="s">
        <v>11</v>
      </c>
      <c r="V26" s="66">
        <f>IF(ISNUMBER(O26),V24+SUM(O25:O26),"")</f>
        <v>46</v>
      </c>
      <c r="W26" s="1"/>
    </row>
    <row r="27" spans="1:23" ht="18.75" customHeight="1">
      <c r="A27" s="120" t="str">
        <f>$A$8&amp;"   "&amp;$D$8</f>
        <v>3.   Krapoth</v>
      </c>
      <c r="B27" s="121"/>
      <c r="C27" s="121"/>
      <c r="D27" s="121"/>
      <c r="E27" s="121"/>
      <c r="F27" s="38" t="s">
        <v>10</v>
      </c>
      <c r="G27" s="121" t="str">
        <f>$M$9&amp;"   "&amp;$R$9</f>
        <v>8.   Zaczek</v>
      </c>
      <c r="H27" s="121"/>
      <c r="I27" s="121"/>
      <c r="J27" s="121"/>
      <c r="K27" s="121"/>
      <c r="L27" s="122"/>
      <c r="M27" s="59">
        <v>2</v>
      </c>
      <c r="N27" s="9" t="s">
        <v>11</v>
      </c>
      <c r="O27" s="60">
        <v>1</v>
      </c>
      <c r="P27" s="82">
        <v>4</v>
      </c>
      <c r="Q27" s="40"/>
      <c r="R27" s="45"/>
      <c r="S27" s="39"/>
      <c r="T27" s="40"/>
      <c r="U27" s="9"/>
      <c r="V27" s="39"/>
      <c r="W27" s="1"/>
    </row>
    <row r="28" spans="1:23" ht="18.75" customHeight="1" thickBot="1">
      <c r="A28" s="116" t="str">
        <f>$A$7&amp;"   "&amp;$D$7</f>
        <v>2.   Koch</v>
      </c>
      <c r="B28" s="117"/>
      <c r="C28" s="117"/>
      <c r="D28" s="117"/>
      <c r="E28" s="117"/>
      <c r="F28" s="37" t="s">
        <v>10</v>
      </c>
      <c r="G28" s="117" t="str">
        <f>$M$8&amp;"   "&amp;$R$8</f>
        <v>7.   De Nicolo</v>
      </c>
      <c r="H28" s="117"/>
      <c r="I28" s="117"/>
      <c r="J28" s="117"/>
      <c r="K28" s="117"/>
      <c r="L28" s="125"/>
      <c r="M28" s="47">
        <v>2</v>
      </c>
      <c r="N28" s="8" t="s">
        <v>11</v>
      </c>
      <c r="O28" s="46">
        <v>3</v>
      </c>
      <c r="P28" s="85">
        <v>5</v>
      </c>
      <c r="Q28" s="23">
        <f>IF(ISNUMBER(O28),Q26+IF(M27&gt;O27,2,IF(M27=O27,1,0))+IF(M28&gt;O28,2,IF(M28=O28,1,0)),"")</f>
        <v>17</v>
      </c>
      <c r="R28" s="8" t="s">
        <v>10</v>
      </c>
      <c r="S28" s="24">
        <f>IF(ISNUMBER(O28),S26+IF(M27&gt;O27,0,IF(M27=O27,1,2))+IF(M28&gt;O28,0,IF(M28=O28,1,2)),"")</f>
        <v>15</v>
      </c>
      <c r="T28" s="18">
        <f>IF(ISNUMBER(O28),T26+SUM(M27:M28),"")</f>
        <v>49</v>
      </c>
      <c r="U28" s="8" t="s">
        <v>11</v>
      </c>
      <c r="V28" s="66">
        <f>IF(ISNUMBER(O28),V26+SUM(O27:O28),"")</f>
        <v>50</v>
      </c>
      <c r="W28" s="1"/>
    </row>
    <row r="29" spans="1:23" ht="5.25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19.5" customHeight="1" thickBot="1" thickTop="1">
      <c r="A30" s="109"/>
      <c r="B30" s="110"/>
      <c r="C30" s="111"/>
      <c r="D30" s="105" t="str">
        <f>IF(R6="","",R6)</f>
        <v>Koschenz</v>
      </c>
      <c r="E30" s="106"/>
      <c r="F30" s="106"/>
      <c r="G30" s="107" t="str">
        <f>IF(R7="","",R7)</f>
        <v>Schäfer</v>
      </c>
      <c r="H30" s="106"/>
      <c r="I30" s="108"/>
      <c r="J30" s="106" t="str">
        <f>IF(R8="","",R8)</f>
        <v>De Nicolo</v>
      </c>
      <c r="K30" s="106"/>
      <c r="L30" s="108"/>
      <c r="M30" s="106" t="str">
        <f>IF(R9="","",R9)</f>
        <v>Zaczek</v>
      </c>
      <c r="N30" s="106"/>
      <c r="O30" s="123"/>
      <c r="P30" s="1"/>
      <c r="Q30" s="124" t="s">
        <v>12</v>
      </c>
      <c r="R30" s="114"/>
      <c r="S30" s="115"/>
      <c r="T30" s="114" t="s">
        <v>13</v>
      </c>
      <c r="U30" s="114"/>
      <c r="V30" s="115"/>
      <c r="W30" s="1"/>
    </row>
    <row r="31" spans="1:23" ht="18.75" customHeight="1" thickBot="1">
      <c r="A31" s="69" t="s">
        <v>1</v>
      </c>
      <c r="B31" s="112" t="str">
        <f>IF(D6="","",D6)</f>
        <v>König</v>
      </c>
      <c r="C31" s="112"/>
      <c r="D31" s="70">
        <f>IF(ISNUMBER(M13),M13,"")</f>
        <v>6</v>
      </c>
      <c r="E31" s="71" t="s">
        <v>11</v>
      </c>
      <c r="F31" s="72">
        <f>IF(ISNUMBER(O13),O13,"")</f>
        <v>3</v>
      </c>
      <c r="G31" s="70">
        <f>IF(ISNUMBER(M25),M25,"")</f>
        <v>5</v>
      </c>
      <c r="H31" s="71" t="s">
        <v>11</v>
      </c>
      <c r="I31" s="72">
        <f>IF(ISNUMBER(O25),O25,"")</f>
        <v>1</v>
      </c>
      <c r="J31" s="70">
        <f>IF(ISNUMBER(M24),M24,"")</f>
        <v>2</v>
      </c>
      <c r="K31" s="71" t="s">
        <v>11</v>
      </c>
      <c r="L31" s="72">
        <f>IF(ISNUMBER(O24),O24,"")</f>
        <v>2</v>
      </c>
      <c r="M31" s="70">
        <f>IF(ISNUMBER(M20),M20,"")</f>
        <v>3</v>
      </c>
      <c r="N31" s="71" t="s">
        <v>11</v>
      </c>
      <c r="O31" s="73">
        <f>IF(ISNUMBER(O20),O20,"")</f>
        <v>2</v>
      </c>
      <c r="P31" s="1"/>
      <c r="Q31" s="50">
        <f>IF(ISNUMBER(F31),IF(D31&gt;F31,2,IF(D31=F31,1,0)),0)+IF(ISNUMBER(I31),IF(G31&gt;I31,2,IF(G31=I31,1,0)),0)+IF(ISNUMBER(L31),IF(J31&gt;L31,2,IF(J31=L31,1,0)),0)+IF(ISNUMBER(O31),IF(M31&gt;O31,2,IF(M31=O31,1,0)),0)</f>
        <v>7</v>
      </c>
      <c r="R31" s="25" t="s">
        <v>10</v>
      </c>
      <c r="S31" s="49">
        <f>IF(ISNUMBER(F31),IF(F31&gt;D31,2,IF(D31=F31,1,0)),0)+IF(ISNUMBER(I31),IF(I31&gt;G31,2,IF(G31=I31,1,0)),0)+IF(ISNUMBER(L31),IF(L31&gt;J31,2,IF(J31=L31,1,0)),0)+IF(ISNUMBER(O31),IF(O31&gt;M31,2,IF(M31=O31,1,0)),0)</f>
        <v>1</v>
      </c>
      <c r="T31" s="50">
        <f>SUM(D31,G31,J31,M31)</f>
        <v>16</v>
      </c>
      <c r="U31" s="25" t="s">
        <v>11</v>
      </c>
      <c r="V31" s="61">
        <f>SUM(F31,I31,L31,O31)</f>
        <v>8</v>
      </c>
      <c r="W31" s="1"/>
    </row>
    <row r="32" spans="1:23" ht="19.5" customHeight="1" thickBot="1">
      <c r="A32" s="74" t="s">
        <v>3</v>
      </c>
      <c r="B32" s="113" t="str">
        <f>IF(D7="","",D7)</f>
        <v>Koch</v>
      </c>
      <c r="C32" s="113"/>
      <c r="D32" s="67">
        <f>IF(ISNUMBER(M17),M17,"")</f>
        <v>3</v>
      </c>
      <c r="E32" s="75" t="s">
        <v>11</v>
      </c>
      <c r="F32" s="68">
        <f>IF(ISNUMBER(O17),O17,"")</f>
        <v>3</v>
      </c>
      <c r="G32" s="67">
        <f>IF(ISNUMBER(M14),M14,"")</f>
        <v>4</v>
      </c>
      <c r="H32" s="75" t="s">
        <v>11</v>
      </c>
      <c r="I32" s="68">
        <f>IF(ISNUMBER(O14),O14,"")</f>
        <v>3</v>
      </c>
      <c r="J32" s="67">
        <f>IF(ISNUMBER(M28),M28,"")</f>
        <v>2</v>
      </c>
      <c r="K32" s="75" t="s">
        <v>11</v>
      </c>
      <c r="L32" s="68">
        <f>IF(ISNUMBER(O28),O28,"")</f>
        <v>3</v>
      </c>
      <c r="M32" s="67">
        <f>IF(ISNUMBER(M23),M23,"")</f>
        <v>3</v>
      </c>
      <c r="N32" s="75" t="s">
        <v>11</v>
      </c>
      <c r="O32" s="76">
        <f>IF(ISNUMBER(O23),O23,"")</f>
        <v>6</v>
      </c>
      <c r="P32" s="1"/>
      <c r="Q32" s="50">
        <f>IF(ISNUMBER(F32),IF(D32&gt;F32,2,IF(D32=F32,1,0)),0)+IF(ISNUMBER(I32),IF(G32&gt;I32,2,IF(G32=I32,1,0)),0)+IF(ISNUMBER(L32),IF(J32&gt;L32,2,IF(J32=L32,1,0)),0)+IF(ISNUMBER(O32),IF(M32&gt;O32,2,IF(M32=O32,1,0)),0)</f>
        <v>3</v>
      </c>
      <c r="R32" s="4" t="s">
        <v>10</v>
      </c>
      <c r="S32" s="49">
        <f>IF(ISNUMBER(F32),IF(F32&gt;D32,2,IF(D32=F32,1,0)),0)+IF(ISNUMBER(I32),IF(I32&gt;G32,2,IF(G32=I32,1,0)),0)+IF(ISNUMBER(L32),IF(L32&gt;J32,2,IF(J32=L32,1,0)),0)+IF(ISNUMBER(O32),IF(O32&gt;M32,2,IF(M32=O32,1,0)),0)</f>
        <v>5</v>
      </c>
      <c r="T32" s="19">
        <f>SUM(D32,G32,J32,M32)</f>
        <v>12</v>
      </c>
      <c r="U32" s="4" t="s">
        <v>11</v>
      </c>
      <c r="V32" s="62">
        <f>SUM(F32,I32,L32,O32)</f>
        <v>15</v>
      </c>
      <c r="W32" s="1"/>
    </row>
    <row r="33" spans="1:23" ht="19.5" customHeight="1" thickBot="1">
      <c r="A33" s="74" t="s">
        <v>5</v>
      </c>
      <c r="B33" s="113" t="str">
        <f>IF(D8="","",D8)</f>
        <v>Krapoth</v>
      </c>
      <c r="C33" s="113"/>
      <c r="D33" s="67">
        <f>IF(ISNUMBER(M22),M22,"")</f>
        <v>1</v>
      </c>
      <c r="E33" s="75" t="s">
        <v>11</v>
      </c>
      <c r="F33" s="68">
        <f>IF(ISNUMBER(O22),O22,"")</f>
        <v>5</v>
      </c>
      <c r="G33" s="67">
        <f>IF(ISNUMBER(M18),M18,"")</f>
        <v>1</v>
      </c>
      <c r="H33" s="75" t="s">
        <v>11</v>
      </c>
      <c r="I33" s="68">
        <f>IF(ISNUMBER(O18),O18,"")</f>
        <v>5</v>
      </c>
      <c r="J33" s="67">
        <f>IF(ISNUMBER(M15),M15,"")</f>
        <v>3</v>
      </c>
      <c r="K33" s="75" t="s">
        <v>11</v>
      </c>
      <c r="L33" s="68">
        <f>IF(ISNUMBER(O15),O15,"")</f>
        <v>3</v>
      </c>
      <c r="M33" s="67">
        <f>IF(ISNUMBER(M27),M27,"")</f>
        <v>2</v>
      </c>
      <c r="N33" s="75" t="s">
        <v>11</v>
      </c>
      <c r="O33" s="76">
        <f>IF(ISNUMBER(O27),O27,"")</f>
        <v>1</v>
      </c>
      <c r="P33" s="1"/>
      <c r="Q33" s="50">
        <f>IF(ISNUMBER(F33),IF(D33&gt;F33,2,IF(D33=F33,1,0)),0)+IF(ISNUMBER(I33),IF(G33&gt;I33,2,IF(G33=I33,1,0)),0)+IF(ISNUMBER(L33),IF(J33&gt;L33,2,IF(J33=L33,1,0)),0)+IF(ISNUMBER(O33),IF(M33&gt;O33,2,IF(M33=O33,1,0)),0)</f>
        <v>3</v>
      </c>
      <c r="R33" s="4" t="s">
        <v>10</v>
      </c>
      <c r="S33" s="49">
        <f>IF(ISNUMBER(F33),IF(F33&gt;D33,2,IF(D33=F33,1,0)),0)+IF(ISNUMBER(I33),IF(I33&gt;G33,2,IF(G33=I33,1,0)),0)+IF(ISNUMBER(L33),IF(L33&gt;J33,2,IF(J33=L33,1,0)),0)+IF(ISNUMBER(O33),IF(O33&gt;M33,2,IF(M33=O33,1,0)),0)</f>
        <v>5</v>
      </c>
      <c r="T33" s="19">
        <f>SUM(D33,G33,J33,M33)</f>
        <v>7</v>
      </c>
      <c r="U33" s="4" t="s">
        <v>11</v>
      </c>
      <c r="V33" s="62">
        <f>SUM(F33,I33,L33,O33)</f>
        <v>14</v>
      </c>
      <c r="W33" s="1"/>
    </row>
    <row r="34" spans="1:23" ht="18.75" customHeight="1" thickBot="1">
      <c r="A34" s="77" t="s">
        <v>7</v>
      </c>
      <c r="B34" s="104" t="str">
        <f>IF(D9="","",D9)</f>
        <v>Schell</v>
      </c>
      <c r="C34" s="104"/>
      <c r="D34" s="78">
        <f>IF(ISNUMBER(M26),M26,"")</f>
        <v>2</v>
      </c>
      <c r="E34" s="79" t="s">
        <v>11</v>
      </c>
      <c r="F34" s="80">
        <f>IF(ISNUMBER(O26),O26,"")</f>
        <v>4</v>
      </c>
      <c r="G34" s="78">
        <f>IF(ISNUMBER(M21),M21,"")</f>
        <v>5</v>
      </c>
      <c r="H34" s="79" t="s">
        <v>11</v>
      </c>
      <c r="I34" s="80">
        <f>IF(ISNUMBER(O21),O21,"")</f>
        <v>2</v>
      </c>
      <c r="J34" s="78">
        <f>IF(ISNUMBER(M19),M19,"")</f>
        <v>2</v>
      </c>
      <c r="K34" s="79" t="s">
        <v>11</v>
      </c>
      <c r="L34" s="80">
        <f>IF(ISNUMBER(O19),O19,"")</f>
        <v>5</v>
      </c>
      <c r="M34" s="78">
        <f>IF(ISNUMBER(M16),M16,"")</f>
        <v>5</v>
      </c>
      <c r="N34" s="79" t="s">
        <v>11</v>
      </c>
      <c r="O34" s="81">
        <f>IF(ISNUMBER(O16),O16,"")</f>
        <v>2</v>
      </c>
      <c r="P34" s="1"/>
      <c r="Q34" s="50">
        <f>IF(ISNUMBER(F34),IF(D34&gt;F34,2,IF(D34=F34,1,0)),0)+IF(ISNUMBER(I34),IF(G34&gt;I34,2,IF(G34=I34,1,0)),0)+IF(ISNUMBER(L34),IF(J34&gt;L34,2,IF(J34=L34,1,0)),0)+IF(ISNUMBER(O34),IF(M34&gt;O34,2,IF(M34=O34,1,0)),0)</f>
        <v>4</v>
      </c>
      <c r="R34" s="4" t="s">
        <v>10</v>
      </c>
      <c r="S34" s="49">
        <f>IF(ISNUMBER(F34),IF(F34&gt;D34,2,IF(D34=F34,1,0)),0)+IF(ISNUMBER(I34),IF(I34&gt;G34,2,IF(G34=I34,1,0)),0)+IF(ISNUMBER(L34),IF(L34&gt;J34,2,IF(J34=L34,1,0)),0)+IF(ISNUMBER(O34),IF(O34&gt;M34,2,IF(M34=O34,1,0)),0)</f>
        <v>4</v>
      </c>
      <c r="T34" s="50">
        <f>SUM(D34,G34,J34,M34)</f>
        <v>14</v>
      </c>
      <c r="U34" s="25" t="s">
        <v>11</v>
      </c>
      <c r="V34" s="61">
        <f>SUM(F34,I34,L34,O34)</f>
        <v>13</v>
      </c>
      <c r="W34" s="1"/>
    </row>
    <row r="35" spans="1:23" ht="5.25" customHeight="1" thickBot="1" thickTop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3"/>
      <c r="N35" s="10"/>
      <c r="O35" s="16"/>
      <c r="P35" s="1"/>
      <c r="Q35" s="1"/>
      <c r="R35" s="1"/>
      <c r="S35" s="1"/>
      <c r="T35" s="1"/>
      <c r="U35" s="1"/>
      <c r="V35" s="1"/>
      <c r="W35" s="1"/>
    </row>
    <row r="36" spans="1:23" ht="19.5" customHeight="1" thickBot="1" thickTop="1">
      <c r="A36" s="101" t="s">
        <v>12</v>
      </c>
      <c r="B36" s="102"/>
      <c r="C36" s="103"/>
      <c r="D36" s="7">
        <f>IF(ISNUMBER(F31),IF(F31&gt;D31,2,IF(F31=D31,1,0)),0)+IF(ISNUMBER(F32),IF(F32&gt;D32,2,IF(F32=D32,1,0)),0)+IF(ISNUMBER(F33),IF(F33&gt;D33,2,IF(F33=D33,1,0)),0)+IF(ISNUMBER(F34),IF(F34&gt;D34,2,IF(F34=D34,1,0)),0)</f>
        <v>5</v>
      </c>
      <c r="E36" s="6" t="s">
        <v>10</v>
      </c>
      <c r="F36" s="14">
        <f>IF(ISNUMBER(F31),IF(D31&gt;F31,2,IF(D31=F31,1,0)),0)+IF(ISNUMBER(F32),IF(D32&gt;F32,2,IF(D32=F32,1,0)),0)+IF(ISNUMBER(F33),IF(D33&gt;F33,2,IF(D33=F33,1,0)),0)+IF(ISNUMBER(F34),IF(D34&gt;F34,2,IF(D34=F34,1,0)),0)</f>
        <v>3</v>
      </c>
      <c r="G36" s="7">
        <f>IF(ISNUMBER(I31),IF(I31&gt;G31,2,IF(I31=G31,1,0)),0)+IF(ISNUMBER(I32),IF(I32&gt;G32,2,IF(I32=G32,1,0)),0)+IF(ISNUMBER(I33),IF(I33&gt;G33,2,IF(I33=G33,1,0)),0)+IF(ISNUMBER(I34),IF(I34&gt;G34,2,IF(I34=G34,1,0)),0)</f>
        <v>2</v>
      </c>
      <c r="H36" s="6" t="s">
        <v>10</v>
      </c>
      <c r="I36" s="14">
        <f>IF(ISNUMBER(I31),IF(G31&gt;I31,2,IF(G31=I31,1,0)),0)+IF(ISNUMBER(I32),IF(G32&gt;I32,2,IF(G32=I32,1,0)),0)+IF(ISNUMBER(I33),IF(G33&gt;I33,2,IF(G33=I33,1,0)),0)+IF(ISNUMBER(I34),IF(G34&gt;I34,2,IF(G34=I34,1,0)),0)</f>
        <v>6</v>
      </c>
      <c r="J36" s="7">
        <f>IF(ISNUMBER(L31),IF(L31&gt;J31,2,IF(L31=J31,1,0)),0)+IF(ISNUMBER(L32),IF(L32&gt;J32,2,IF(L32=J32,1,0)),0)+IF(ISNUMBER(L33),IF(L33&gt;J33,2,IF(L33=J33,1,0)),0)+IF(ISNUMBER(L34),IF(L34&gt;J34,2,IF(L34=J34,1,0)),0)</f>
        <v>6</v>
      </c>
      <c r="K36" s="6" t="s">
        <v>10</v>
      </c>
      <c r="L36" s="14">
        <f>IF(ISNUMBER(L31),IF(J31&gt;L31,2,IF(J31=L31,1,0)),0)+IF(ISNUMBER(L32),IF(J32&gt;L32,2,IF(J32=L32,1,0)),0)+IF(ISNUMBER(L33),IF(J33&gt;L33,2,IF(J33=L33,1,0)),0)+IF(ISNUMBER(L34),IF(J34&gt;L34,2,IF(J34=L34,1,0)),0)</f>
        <v>2</v>
      </c>
      <c r="M36" s="7">
        <f>IF(ISNUMBER(O31),IF(O31&gt;M31,2,IF(O31=M31,1,0)),0)+IF(ISNUMBER(O32),IF(O32&gt;M32,2,IF(O32=M32,1,0)),0)+IF(ISNUMBER(O33),IF(O33&gt;M33,2,IF(O33=M33,1,0)),0)+IF(ISNUMBER(O34),IF(O34&gt;M34,2,IF(O34=M34,1,0)),0)</f>
        <v>2</v>
      </c>
      <c r="N36" s="6" t="s">
        <v>10</v>
      </c>
      <c r="O36" s="17">
        <f>IF(ISNUMBER(O31),IF(M31&gt;O31,2,IF(M31=O31,1,0)),0)+IF(ISNUMBER(O32),IF(M32&gt;O32,2,IF(M32=O32,1,0)),0)+IF(ISNUMBER(O33),IF(M33&gt;O33,2,IF(M33=O33,1,0)),0)+IF(ISNUMBER(O34),IF(M34&gt;O34,2,IF(M34=O34,1,0)),0)</f>
        <v>6</v>
      </c>
      <c r="P36" s="1"/>
      <c r="Q36" s="21">
        <f>SUM(Q31:Q34)</f>
        <v>17</v>
      </c>
      <c r="R36" s="3" t="s">
        <v>10</v>
      </c>
      <c r="S36" s="22">
        <f>SUM(S31:S34)</f>
        <v>15</v>
      </c>
      <c r="T36" s="94"/>
      <c r="U36" s="94"/>
      <c r="V36" s="95"/>
      <c r="W36" s="1"/>
    </row>
    <row r="37" spans="1:23" ht="19.5" customHeight="1" thickBot="1">
      <c r="A37" s="92" t="s">
        <v>13</v>
      </c>
      <c r="B37" s="93"/>
      <c r="C37" s="93"/>
      <c r="D37" s="12">
        <f>SUM(F31:F34)</f>
        <v>15</v>
      </c>
      <c r="E37" s="48" t="s">
        <v>11</v>
      </c>
      <c r="F37" s="11">
        <f>SUM(D31:D34)</f>
        <v>12</v>
      </c>
      <c r="G37" s="12">
        <f>SUM(I31:I34)</f>
        <v>11</v>
      </c>
      <c r="H37" s="5" t="s">
        <v>11</v>
      </c>
      <c r="I37" s="11">
        <f>SUM(G31:G34)</f>
        <v>15</v>
      </c>
      <c r="J37" s="12">
        <f>SUM(L31:L34)</f>
        <v>13</v>
      </c>
      <c r="K37" s="5" t="s">
        <v>11</v>
      </c>
      <c r="L37" s="11">
        <f>SUM(J31:J34)</f>
        <v>9</v>
      </c>
      <c r="M37" s="12">
        <f>SUM(O31:O34)</f>
        <v>11</v>
      </c>
      <c r="N37" s="5" t="s">
        <v>11</v>
      </c>
      <c r="O37" s="15">
        <f>SUM(M31:M34)</f>
        <v>13</v>
      </c>
      <c r="P37" s="1"/>
      <c r="Q37" s="96"/>
      <c r="R37" s="97"/>
      <c r="S37" s="97"/>
      <c r="T37" s="20">
        <f>SUM(T31:T34)</f>
        <v>49</v>
      </c>
      <c r="U37" s="5" t="s">
        <v>11</v>
      </c>
      <c r="V37" s="15">
        <f>SUM(V31:V34)</f>
        <v>50</v>
      </c>
      <c r="W37" s="1"/>
    </row>
    <row r="38" spans="1:23" ht="8.25" customHeight="1" thickTop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 ht="19.5" customHeight="1">
      <c r="A39" s="1"/>
      <c r="B39" s="99" t="s">
        <v>22</v>
      </c>
      <c r="C39" s="99"/>
      <c r="D39" s="99"/>
      <c r="E39" s="99"/>
      <c r="F39" s="99"/>
      <c r="G39" s="1"/>
      <c r="H39" s="1"/>
      <c r="I39" s="100">
        <v>41825</v>
      </c>
      <c r="J39" s="100"/>
      <c r="K39" s="100"/>
      <c r="L39" s="100"/>
      <c r="M39" s="1"/>
      <c r="N39" s="1"/>
      <c r="O39" s="99" t="s">
        <v>17</v>
      </c>
      <c r="P39" s="99"/>
      <c r="Q39" s="99"/>
      <c r="R39" s="99"/>
      <c r="S39" s="99"/>
      <c r="T39" s="99"/>
      <c r="U39" s="99"/>
      <c r="V39" s="99"/>
      <c r="W39" s="1"/>
    </row>
    <row r="40" spans="1:23" ht="15.75" customHeight="1">
      <c r="A40" s="98" t="s">
        <v>23</v>
      </c>
      <c r="B40" s="98"/>
      <c r="C40" s="98"/>
      <c r="D40" s="98"/>
      <c r="E40" s="98"/>
      <c r="F40" s="98"/>
      <c r="G40" s="1"/>
      <c r="H40" s="1"/>
      <c r="I40" s="1"/>
      <c r="J40" s="2" t="s">
        <v>16</v>
      </c>
      <c r="K40" s="1"/>
      <c r="L40" s="1"/>
      <c r="M40" s="1"/>
      <c r="N40" s="1"/>
      <c r="O40" s="1"/>
      <c r="P40" s="1"/>
      <c r="Q40" s="2" t="s">
        <v>28</v>
      </c>
      <c r="R40" s="1"/>
      <c r="S40" s="1"/>
      <c r="T40" s="1"/>
      <c r="U40" s="1"/>
      <c r="V40" s="1"/>
      <c r="W40" s="1"/>
    </row>
    <row r="41" spans="1:23" ht="20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ht="20.25" customHeight="1"/>
    <row r="62" ht="20.25" customHeight="1"/>
    <row r="63" ht="20.25" customHeight="1"/>
    <row r="126" ht="12.75">
      <c r="H126">
        <v>1</v>
      </c>
    </row>
  </sheetData>
  <sheetProtection/>
  <mergeCells count="77">
    <mergeCell ref="B1:C1"/>
    <mergeCell ref="A3:V3"/>
    <mergeCell ref="D1:R1"/>
    <mergeCell ref="G5:O5"/>
    <mergeCell ref="A5:F5"/>
    <mergeCell ref="Q5:V5"/>
    <mergeCell ref="A4:P4"/>
    <mergeCell ref="G13:L13"/>
    <mergeCell ref="R7:V7"/>
    <mergeCell ref="R8:V8"/>
    <mergeCell ref="R9:V9"/>
    <mergeCell ref="D7:I7"/>
    <mergeCell ref="D8:I8"/>
    <mergeCell ref="D9:I9"/>
    <mergeCell ref="N7:Q7"/>
    <mergeCell ref="N8:Q8"/>
    <mergeCell ref="M12:O12"/>
    <mergeCell ref="Q12:S12"/>
    <mergeCell ref="T12:V12"/>
    <mergeCell ref="N6:Q6"/>
    <mergeCell ref="D6:I6"/>
    <mergeCell ref="N9:Q9"/>
    <mergeCell ref="R6:V6"/>
    <mergeCell ref="H12:J12"/>
    <mergeCell ref="A11:L11"/>
    <mergeCell ref="M11:P11"/>
    <mergeCell ref="Q11:V11"/>
    <mergeCell ref="A17:E17"/>
    <mergeCell ref="G20:L20"/>
    <mergeCell ref="A15:E15"/>
    <mergeCell ref="A16:E16"/>
    <mergeCell ref="A20:E20"/>
    <mergeCell ref="G17:L17"/>
    <mergeCell ref="A21:E21"/>
    <mergeCell ref="G21:L21"/>
    <mergeCell ref="A18:E18"/>
    <mergeCell ref="G18:L18"/>
    <mergeCell ref="A19:E19"/>
    <mergeCell ref="G19:L19"/>
    <mergeCell ref="G14:L14"/>
    <mergeCell ref="G15:L15"/>
    <mergeCell ref="G16:L16"/>
    <mergeCell ref="G28:L28"/>
    <mergeCell ref="A13:E13"/>
    <mergeCell ref="A14:E14"/>
    <mergeCell ref="G24:L24"/>
    <mergeCell ref="A25:E25"/>
    <mergeCell ref="G25:L25"/>
    <mergeCell ref="A22:E22"/>
    <mergeCell ref="G22:L22"/>
    <mergeCell ref="A23:E23"/>
    <mergeCell ref="G23:L23"/>
    <mergeCell ref="A24:E24"/>
    <mergeCell ref="M30:O30"/>
    <mergeCell ref="Q30:S30"/>
    <mergeCell ref="T30:V30"/>
    <mergeCell ref="J30:L30"/>
    <mergeCell ref="A26:E26"/>
    <mergeCell ref="G26:L26"/>
    <mergeCell ref="A27:E27"/>
    <mergeCell ref="G27:L27"/>
    <mergeCell ref="A28:E28"/>
    <mergeCell ref="B34:C34"/>
    <mergeCell ref="D30:F30"/>
    <mergeCell ref="G30:I30"/>
    <mergeCell ref="A30:C30"/>
    <mergeCell ref="B31:C31"/>
    <mergeCell ref="B32:C32"/>
    <mergeCell ref="B33:C33"/>
    <mergeCell ref="A37:C37"/>
    <mergeCell ref="T36:V36"/>
    <mergeCell ref="Q37:S37"/>
    <mergeCell ref="A40:F40"/>
    <mergeCell ref="B39:F39"/>
    <mergeCell ref="I39:L39"/>
    <mergeCell ref="O39:V39"/>
    <mergeCell ref="A36:C36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MDR</dc:creator>
  <cp:keywords/>
  <dc:description/>
  <cp:lastModifiedBy>Lorenzen, Christian</cp:lastModifiedBy>
  <cp:lastPrinted>2014-08-14T15:21:55Z</cp:lastPrinted>
  <dcterms:created xsi:type="dcterms:W3CDTF">1999-12-24T22:39:26Z</dcterms:created>
  <dcterms:modified xsi:type="dcterms:W3CDTF">2014-08-14T15:24:21Z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  <property fmtid="{D5CDD505-2E9C-101B-9397-08002B2CF9AE}" pid="3" name="_AdHocReviewCycle">
    <vt:i4>875730295</vt:i4>
  </property>
  <property fmtid="{D5CDD505-2E9C-101B-9397-08002B2CF9AE}" pid="4" name="_NewReviewCyc">
    <vt:lpwstr/>
  </property>
  <property fmtid="{D5CDD505-2E9C-101B-9397-08002B2CF9AE}" pid="5" name="_EmailSubje">
    <vt:lpwstr>I Bu / Statistik</vt:lpwstr>
  </property>
  <property fmtid="{D5CDD505-2E9C-101B-9397-08002B2CF9AE}" pid="6" name="_AuthorEma">
    <vt:lpwstr>Christian.Lorenzen@reemtsma.de</vt:lpwstr>
  </property>
  <property fmtid="{D5CDD505-2E9C-101B-9397-08002B2CF9AE}" pid="7" name="_AuthorEmailDisplayNa">
    <vt:lpwstr>Lorenzen, Christian</vt:lpwstr>
  </property>
</Properties>
</file>